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25" windowWidth="15600" windowHeight="4350" activeTab="0"/>
  </bookViews>
  <sheets>
    <sheet name="Vraag 1-4" sheetId="1" r:id="rId1"/>
    <sheet name="Vraag 2" sheetId="2" state="hidden" r:id="rId2"/>
    <sheet name="Vraag 3" sheetId="3" state="hidden" r:id="rId3"/>
    <sheet name="Vraag 4" sheetId="4" state="hidden" r:id="rId4"/>
  </sheets>
  <definedNames/>
  <calcPr fullCalcOnLoad="1"/>
</workbook>
</file>

<file path=xl/sharedStrings.xml><?xml version="1.0" encoding="utf-8"?>
<sst xmlns="http://schemas.openxmlformats.org/spreadsheetml/2006/main" count="386" uniqueCount="136">
  <si>
    <t>-</t>
  </si>
  <si>
    <t>N495 Herne: Herstellingen KWS-verhardingen en dwarsvoegen</t>
  </si>
  <si>
    <t>N231 Beersel: Aquafin project 97.252 - Collector Dworp fase 3 - Herinrichting van het Winderickxplein</t>
  </si>
  <si>
    <t>N207 Liedekerke: Rotonde thv Sportlaan</t>
  </si>
  <si>
    <t>N235 Beersel- Linkebeek: Structureel onderhoud van rijweg en fietspaden tussen BHG en Alsemberg</t>
  </si>
  <si>
    <t>N255 Galmaarden/Herne: Structureel onderhoud</t>
  </si>
  <si>
    <t>N285 Lennik: Structureel onderhoud van rijweg en fietspaden</t>
  </si>
  <si>
    <t>N6 Sint-Pieters-Leeuw: aanleg fietspaden N6 bergensesteenweg tussen kruispunt Smis van Lot en Ruisbroeksesteenweg</t>
  </si>
  <si>
    <t>R0 Dilbeek: Structureel onderhoud</t>
  </si>
  <si>
    <t>Aannemer</t>
  </si>
  <si>
    <t>KEMBO</t>
  </si>
  <si>
    <t>N266 Drogenbos: Groene Wandeling</t>
  </si>
  <si>
    <t>R0/E19 Halle/Beersel: structureel onderhoud</t>
  </si>
  <si>
    <t xml:space="preserve">VERHAEREN &amp; C°NV </t>
  </si>
  <si>
    <t>WEGEBO NV</t>
  </si>
  <si>
    <t>ASWEBO NV</t>
  </si>
  <si>
    <t>HEIJMANS INFRA NV</t>
  </si>
  <si>
    <t>KRINKELS</t>
  </si>
  <si>
    <t>Bedrag</t>
  </si>
  <si>
    <t>A8 (E429) te Halle: Overlaging doorgaand gewapend beton met geluidsarme verharding</t>
  </si>
  <si>
    <t>BETONAC</t>
  </si>
  <si>
    <t>Omschrijving</t>
  </si>
  <si>
    <t>Termijn gerespecteerd?</t>
  </si>
  <si>
    <t>Boete toegepast?</t>
  </si>
  <si>
    <t>Ja</t>
  </si>
  <si>
    <t>Neen</t>
  </si>
  <si>
    <t>Bezwaar</t>
  </si>
  <si>
    <t>Bezwaar door de gemeente Rebecq en Tubize tegen de geplande omleidingsweg</t>
  </si>
  <si>
    <t>R0/E19 Halle-Beersel: structureel onderhoud</t>
  </si>
  <si>
    <t>Bezwaar tijdens de uitvoering van de gemeente Roosdaal tegen de gebruikte en door de politie goedgekeurde omleidingsweg</t>
  </si>
  <si>
    <t>Claim</t>
  </si>
  <si>
    <t>Dringende herstelling voeg viaduct R7 te Vilvoorde</t>
  </si>
  <si>
    <t>EMOTEC NV</t>
  </si>
  <si>
    <t>Dringende afbraak brug CXV in de Lombeekstraat over de A10/E40 te Affligem</t>
  </si>
  <si>
    <t>De Meuter nv</t>
  </si>
  <si>
    <t>Saneren van viaduct B9 over de R0 in Sint-Stevens-Woluwe</t>
  </si>
  <si>
    <t>THV Renotec - Smet Tunnelling</t>
  </si>
  <si>
    <t>Saneren van brug B14 over de A3/E40 te Zaventem</t>
  </si>
  <si>
    <t>RENOTEC nv</t>
  </si>
  <si>
    <t>A3 Bierbeek - Vervangen brugleuningen type Mahieu op bovenbruggen van de A3</t>
  </si>
  <si>
    <t>A3 Kraainem - Saneren viadukt</t>
  </si>
  <si>
    <t>Afbraak brug B4 in de Burglaan over de A4/E411 te Overijse</t>
  </si>
  <si>
    <t>CROES bvba</t>
  </si>
  <si>
    <t>Saneren viaduct R36 Groot-Bijgaarden</t>
  </si>
  <si>
    <t>Saneren uitkragingen (+ vernieuwen voegen) viaduct R7 te Vilvoorde</t>
  </si>
  <si>
    <t>JANSSENS NV</t>
  </si>
  <si>
    <t>R0 Ouderghem - Sanering Leonardtunnel - waterafvoer</t>
  </si>
  <si>
    <t>SIMONS bvba</t>
  </si>
  <si>
    <t>Saneren viadukt RLVD (Lüdenscheidsingel)</t>
  </si>
  <si>
    <t>THV RENOTEC - LOUIS MOLS</t>
  </si>
  <si>
    <t>dossier afgebroken</t>
  </si>
  <si>
    <t>Heraanleg Diegemstraat en Budasteenweg</t>
  </si>
  <si>
    <t>Structureel onderhoud van de kruispunten in de doortocht Nowélei</t>
  </si>
  <si>
    <t>Vilvoorde: Wegvak N1 Hendrik I-lei en Mechelsesteenweg van F. Rooseveltlaan tot de Havendoklaan (TV3V 2153)</t>
  </si>
  <si>
    <t>KRINKELS NV</t>
  </si>
  <si>
    <t>Structureel onderhoud van rijweg en fietspaden</t>
  </si>
  <si>
    <t xml:space="preserve">ALWABO BVBA </t>
  </si>
  <si>
    <t>N290 Merchtem - Proefsonderingen</t>
  </si>
  <si>
    <t>N9 Hekelgem - Heraanleg doortocht Brusselsesteenweg met aanleg vrijliggende fietspaden</t>
  </si>
  <si>
    <t>DCA NV</t>
  </si>
  <si>
    <t>N9:Structureel onderhoud: stabiliseren en overlagen van betonplaten. Ontdubbelen van fietspad van Vaal tot Stevensveld (parkeerstrook en voetpad)</t>
  </si>
  <si>
    <t xml:space="preserve">Herinrichting Luchthavenlaan tussen rotonde met de R22 en de Benoit Hanssenslaan </t>
  </si>
  <si>
    <t>nee</t>
  </si>
  <si>
    <t>ja</t>
  </si>
  <si>
    <t>ja, maar geen VO</t>
  </si>
  <si>
    <t>(X21/A3/58) A3. Boutersem - Tienen. Overlagen met SMA.</t>
  </si>
  <si>
    <t>BETONAC NV, Hasseltsesteenweg 172, 3800 Sint-Truiden</t>
  </si>
  <si>
    <t>(X21/A3/61) A3 Kortenberg - Overlaging met SMA ter verbetering van het rolgeluid en verlenging levensduur - fase overlaging Kortenberg</t>
  </si>
  <si>
    <t>VERHAEREN &amp; C°NV Damstraat 195 1980 Zemst</t>
  </si>
  <si>
    <t>(X21/N21/31) N21 Kampenhout - Aanleg BOBs tussen Kampenhout-Sas en het kruispunt met de N227 (doorstroming OV - fase 2 uitvoering</t>
  </si>
  <si>
    <t>THV WEGEBO NV-VBG NV, Nestor Martinstraat 315, 1082 BRUSSEL</t>
  </si>
  <si>
    <t>(X21/N25/12) Structureel onderhoud tussen N251 en grens Wallonië</t>
  </si>
  <si>
    <t>HEIJMANS INFRA NV, Steenwinkelstraat 640, 2627 Schelle</t>
  </si>
  <si>
    <t>(X21/N253/13) N253 Overijse - Terhulpsesteenweg: Herstellen en vernieuwen KWS-verharding tussen de N4 en de N218 (kmp 16.030 - 17.514)</t>
  </si>
  <si>
    <t>(X21/N253/14) N253 Bertem/Huldenberg/Overijse - Herstellen KWS-verharding tussen kmpt. 3,5 en 20,5</t>
  </si>
  <si>
    <t>(X21/N26/12) N26 - Herent - Herinrichting van de Omleiding - fase Mechelsesteenweg Noord</t>
  </si>
  <si>
    <t>(X21/N26/19) N26 Herent Windgat - herstellen keermuur</t>
  </si>
  <si>
    <t>RENOTEC NV, Acaciastraat 14C, 2440 Geel</t>
  </si>
  <si>
    <t>(X21/N3/46) N3 Herstellen wegverharding</t>
  </si>
  <si>
    <t>WEGEBO NV, Nestor Martinstraat 315, 1082 Brussel</t>
  </si>
  <si>
    <t>neen</t>
  </si>
  <si>
    <t>neen, verlenging wegens blow out</t>
  </si>
  <si>
    <t>neen, verlenging wegens wijziging uitvoeringsmethode met akkoord bestuur</t>
  </si>
  <si>
    <t>neen, technische problemen bij uitvoering, onvoorzien bij aanbesteding</t>
  </si>
  <si>
    <t>Gemeente Steenokkerzeel: bomen mogen niet gekapt worden, grachten te dempen en te voorzien van vangrails</t>
  </si>
  <si>
    <t>Gemeente Hamme Mille - geen volledige afsluiting voor verkeer. Vertraging van de werken tot gevolg</t>
  </si>
  <si>
    <t>Onderhoudswerken van de parkings aan nevenbedrijven (Honsem en Groot-Bijgaarden)</t>
  </si>
  <si>
    <t>INTERPLANT NV, Weverstraat 39, 1840 Londerzeel</t>
  </si>
  <si>
    <t>Vernieuwen wegverharding Affligem tot Oost-Vlaanderen</t>
  </si>
  <si>
    <t>ASWEBO NV, Booiebos 4, 9031 Drongen</t>
  </si>
  <si>
    <t>Geluidswerende maatregelen te Meise thv wijk De Nekker</t>
  </si>
  <si>
    <t>HERBOSCH KIERE NV Haven 1558 9130 Kallo</t>
  </si>
  <si>
    <t>A12 Geluidswerende maatregelen thv Driesstraat en Hoogstraat</t>
  </si>
  <si>
    <t>A12 Meise - geluidswerende maatregelen thv de Astridlaan, Krokaertsstraat en Van Ameryckxstraat</t>
  </si>
  <si>
    <t>Vernieuwen rijweg in beide richtingen te Londerzeel</t>
  </si>
  <si>
    <t>Geluidswerende maatregelen A12 te Grimbergen</t>
  </si>
  <si>
    <t>A4. Geluidswerende maatregelen thv wijk Ten Trappen</t>
  </si>
  <si>
    <t>R0 om Brussel Kraainem. Geluidswerende maatregelen thv de wijk Esselveld</t>
  </si>
  <si>
    <t>R0. Wezembeek-Oppem.Geluidswerende maatregelen t.h.v. de Viooltjeslaan</t>
  </si>
  <si>
    <t>DSV NV, Terheidelaan 69, 3200 Aarschot</t>
  </si>
  <si>
    <t>Vernieuwen vetuste geluidsschermen</t>
  </si>
  <si>
    <t>KANT Constructies NV, Duitslandstraat 21, 9140 Temse</t>
  </si>
  <si>
    <t>Vervangen metalen vangrails door New Jerseys op het vak Wemmel - Zellik</t>
  </si>
  <si>
    <t>SOGA NV, Aven Ackers 14, 9130 Beveren</t>
  </si>
  <si>
    <t>Ring om Brussel Kraainem - Herstellen schade geluidsschermen Kraainem</t>
  </si>
  <si>
    <t>R0. Geluidswerende maatregelen te Dilbeek (Kattebroek)</t>
  </si>
  <si>
    <t>DECKX NV, Goormansdijk 15, 2480 Dessel</t>
  </si>
  <si>
    <t>N10 Scherpenheuvel-Zichem: Herinrichting doortocht in omgeving Basiliek</t>
  </si>
  <si>
    <t>Vervanging van duiker ter hoogte van het Dommelhof owv wateroverlast. Kokerverbreding.</t>
  </si>
  <si>
    <t>Herinrichting Diestsesteenweg - Staatsbaan met aanleg fietspaden (samen met Aquafinproject)</t>
  </si>
  <si>
    <t>GRONTMIJ VLAANDEREN N.V., Frans Smoldersstraat 18, 1932 ZAVENTEM</t>
  </si>
  <si>
    <t>N221 Hoegaarden - Herinrichting gedeelte doortocht tussen schoolomgevingen</t>
  </si>
  <si>
    <t>VBG NV, Welvaartstraat 14-1 b8, 2200 Herentals</t>
  </si>
  <si>
    <t>Structureel onderhoud tussen Getestraat en A3/E40</t>
  </si>
  <si>
    <t>Structureel onderhoud - vak Tienen - Bunsbeek</t>
  </si>
  <si>
    <t>N3 Herstellen wegverharding</t>
  </si>
  <si>
    <t>Ring Om Aarschot. Herinrichting Vak N19 Herseltsesteenweg - Gijmelsesteenweg, fase 2</t>
  </si>
  <si>
    <t>R26: Overlaging omwille van structureel onderhoud en geluidsoverlast (+ R27)</t>
  </si>
  <si>
    <t>R26 - Aanpassingen rotonde Hasseltsepoort</t>
  </si>
  <si>
    <t>Overlaging van de A2 te Bekkevoort / Aarschot ter verbetering van het rolgeluid</t>
  </si>
  <si>
    <t>A3 te Boutersem - Tienen. Overlagen met SMA.</t>
  </si>
  <si>
    <t>N10 te Aarschot, Liersesteenweg. Vrijliggende fietspaden en waterafvoer te Aarschot en Begijnendijk.</t>
  </si>
  <si>
    <t>Termijn overschreden. Zo ja, toegepaste vertragingsboete</t>
  </si>
  <si>
    <t>Bezwaar van de lokale overheden</t>
  </si>
  <si>
    <t>juridische geschillen</t>
  </si>
  <si>
    <t>Antwoord mee integreren in de tabel op vraag 1-4</t>
  </si>
  <si>
    <t>claim omwille van spreiding werken over 2 jaar in plaats van 1 jaar; bedrag claim nog in onderhandeling
Spreiding werken over 2 jaar - Betonac nv - nog niet uitgesproken</t>
  </si>
  <si>
    <t>claim omwille van stopzetting contract wegens onvoorziene omvangrijke schade aan de dakplaat; bedrag claim nog in onderhandeling
Voortijdige eenzijdige stopzetting contract - THV Renotec-Louis Mols - nog niet uitgesproken</t>
  </si>
  <si>
    <t>dossier werd heraanbesteed</t>
  </si>
  <si>
    <t>ja 30.195,21 EUR</t>
  </si>
  <si>
    <t>ja, geen boete toegepast</t>
  </si>
  <si>
    <t>ja, 124.309,97€</t>
  </si>
  <si>
    <t>ja, 33.474,81€</t>
  </si>
  <si>
    <t>ja, 21.000€</t>
  </si>
  <si>
    <t>ja, 4.169,45€</t>
  </si>
  <si>
    <t>ja, straf van 3.780€ wegens niet-activiteit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</si>
</sst>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22" fillId="3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0" fontId="0" fillId="33" borderId="12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172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35" fillId="33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59" sqref="C59"/>
    </sheetView>
  </sheetViews>
  <sheetFormatPr defaultColWidth="9.140625" defaultRowHeight="15"/>
  <cols>
    <col min="1" max="1" width="79.7109375" style="26" customWidth="1"/>
    <col min="2" max="2" width="22.140625" style="26" bestFit="1" customWidth="1"/>
    <col min="3" max="3" width="20.7109375" style="26" customWidth="1"/>
    <col min="4" max="4" width="32.57421875" style="31" customWidth="1"/>
    <col min="5" max="5" width="12.7109375" style="31" bestFit="1" customWidth="1"/>
    <col min="6" max="6" width="10.7109375" style="31" bestFit="1" customWidth="1"/>
    <col min="7" max="7" width="10.7109375" style="26" bestFit="1" customWidth="1"/>
    <col min="8" max="16384" width="9.140625" style="26" customWidth="1"/>
  </cols>
  <sheetData>
    <row r="1" spans="1:8" ht="45">
      <c r="A1" s="9" t="s">
        <v>21</v>
      </c>
      <c r="B1" s="9" t="s">
        <v>18</v>
      </c>
      <c r="C1" s="9" t="s">
        <v>9</v>
      </c>
      <c r="D1" s="9" t="s">
        <v>122</v>
      </c>
      <c r="E1" s="9" t="s">
        <v>123</v>
      </c>
      <c r="F1" s="9" t="s">
        <v>124</v>
      </c>
      <c r="G1" s="13"/>
      <c r="H1" s="13"/>
    </row>
    <row r="2" spans="1:8" s="30" customFormat="1" ht="30">
      <c r="A2" s="21" t="s">
        <v>2</v>
      </c>
      <c r="B2" s="22">
        <v>662988.97</v>
      </c>
      <c r="C2" s="19" t="s">
        <v>10</v>
      </c>
      <c r="D2" s="28" t="s">
        <v>62</v>
      </c>
      <c r="E2" s="28" t="s">
        <v>62</v>
      </c>
      <c r="F2" s="28" t="s">
        <v>62</v>
      </c>
      <c r="G2" s="29"/>
      <c r="H2" s="29"/>
    </row>
    <row r="3" spans="1:8" s="30" customFormat="1" ht="15">
      <c r="A3" s="21" t="s">
        <v>3</v>
      </c>
      <c r="B3" s="22">
        <f>389826.47+248114.65</f>
        <v>637941.12</v>
      </c>
      <c r="C3" s="19" t="s">
        <v>13</v>
      </c>
      <c r="D3" s="33" t="s">
        <v>130</v>
      </c>
      <c r="E3" s="28" t="s">
        <v>62</v>
      </c>
      <c r="F3" s="28" t="s">
        <v>62</v>
      </c>
      <c r="G3" s="29"/>
      <c r="H3" s="29"/>
    </row>
    <row r="4" spans="1:8" s="30" customFormat="1" ht="30">
      <c r="A4" s="21" t="s">
        <v>4</v>
      </c>
      <c r="B4" s="22">
        <v>3562149.45</v>
      </c>
      <c r="C4" s="19" t="s">
        <v>13</v>
      </c>
      <c r="D4" s="33" t="s">
        <v>131</v>
      </c>
      <c r="E4" s="28" t="s">
        <v>62</v>
      </c>
      <c r="F4" s="28" t="s">
        <v>62</v>
      </c>
      <c r="G4" s="29"/>
      <c r="H4" s="29"/>
    </row>
    <row r="5" spans="1:8" s="30" customFormat="1" ht="15">
      <c r="A5" s="21" t="s">
        <v>5</v>
      </c>
      <c r="B5" s="22">
        <v>906640.07</v>
      </c>
      <c r="C5" s="19" t="s">
        <v>15</v>
      </c>
      <c r="D5" s="28" t="s">
        <v>62</v>
      </c>
      <c r="E5" s="28" t="s">
        <v>62</v>
      </c>
      <c r="F5" s="28" t="s">
        <v>62</v>
      </c>
      <c r="G5" s="29"/>
      <c r="H5" s="29"/>
    </row>
    <row r="6" spans="1:8" s="30" customFormat="1" ht="15">
      <c r="A6" s="21" t="s">
        <v>6</v>
      </c>
      <c r="B6" s="22">
        <f>3086445.09+392800.38+1574439.28</f>
        <v>5053684.75</v>
      </c>
      <c r="C6" s="19" t="s">
        <v>16</v>
      </c>
      <c r="D6" s="28" t="s">
        <v>62</v>
      </c>
      <c r="E6" s="28" t="s">
        <v>63</v>
      </c>
      <c r="F6" s="28" t="s">
        <v>62</v>
      </c>
      <c r="G6" s="29"/>
      <c r="H6" s="29"/>
    </row>
    <row r="7" spans="1:8" s="30" customFormat="1" ht="15">
      <c r="A7" s="21" t="s">
        <v>1</v>
      </c>
      <c r="B7" s="22">
        <v>4209082.16</v>
      </c>
      <c r="C7" s="19" t="s">
        <v>14</v>
      </c>
      <c r="D7" s="28" t="s">
        <v>62</v>
      </c>
      <c r="E7" s="28" t="s">
        <v>62</v>
      </c>
      <c r="F7" s="28" t="s">
        <v>62</v>
      </c>
      <c r="G7" s="29"/>
      <c r="H7" s="29"/>
    </row>
    <row r="8" spans="1:8" s="30" customFormat="1" ht="30">
      <c r="A8" s="21" t="s">
        <v>7</v>
      </c>
      <c r="B8" s="22">
        <v>1486426</v>
      </c>
      <c r="C8" s="19" t="s">
        <v>14</v>
      </c>
      <c r="D8" s="28" t="s">
        <v>62</v>
      </c>
      <c r="E8" s="28" t="s">
        <v>62</v>
      </c>
      <c r="F8" s="28" t="s">
        <v>62</v>
      </c>
      <c r="G8" s="29"/>
      <c r="H8" s="29"/>
    </row>
    <row r="9" spans="1:8" s="30" customFormat="1" ht="15">
      <c r="A9" s="21" t="s">
        <v>8</v>
      </c>
      <c r="B9" s="22">
        <v>9028194.36</v>
      </c>
      <c r="C9" s="19" t="s">
        <v>13</v>
      </c>
      <c r="D9" s="33" t="s">
        <v>132</v>
      </c>
      <c r="E9" s="28" t="s">
        <v>62</v>
      </c>
      <c r="F9" s="28" t="s">
        <v>62</v>
      </c>
      <c r="G9" s="29"/>
      <c r="H9" s="29"/>
    </row>
    <row r="10" spans="1:8" ht="15">
      <c r="A10" s="21" t="s">
        <v>11</v>
      </c>
      <c r="B10" s="22">
        <v>165752.41</v>
      </c>
      <c r="C10" s="20" t="s">
        <v>17</v>
      </c>
      <c r="D10" s="28" t="s">
        <v>62</v>
      </c>
      <c r="E10" s="28" t="s">
        <v>62</v>
      </c>
      <c r="F10" s="28" t="s">
        <v>62</v>
      </c>
      <c r="G10" s="13"/>
      <c r="H10" s="13"/>
    </row>
    <row r="11" spans="1:8" ht="15">
      <c r="A11" s="21" t="s">
        <v>12</v>
      </c>
      <c r="B11" s="22">
        <v>8398748.51</v>
      </c>
      <c r="C11" s="19" t="s">
        <v>13</v>
      </c>
      <c r="D11" s="33" t="s">
        <v>133</v>
      </c>
      <c r="E11" s="28" t="s">
        <v>62</v>
      </c>
      <c r="F11" s="28" t="s">
        <v>62</v>
      </c>
      <c r="G11" s="13"/>
      <c r="H11" s="13"/>
    </row>
    <row r="12" spans="1:8" ht="30">
      <c r="A12" s="21" t="s">
        <v>19</v>
      </c>
      <c r="B12" s="22">
        <v>1192356.94</v>
      </c>
      <c r="C12" s="20" t="s">
        <v>20</v>
      </c>
      <c r="D12" s="28" t="s">
        <v>62</v>
      </c>
      <c r="E12" s="28" t="s">
        <v>63</v>
      </c>
      <c r="F12" s="28" t="s">
        <v>62</v>
      </c>
      <c r="G12" s="13"/>
      <c r="H12" s="13"/>
    </row>
    <row r="13" spans="1:8" ht="15">
      <c r="A13" s="11" t="s">
        <v>31</v>
      </c>
      <c r="B13" s="12">
        <v>64589.8</v>
      </c>
      <c r="C13" s="19" t="s">
        <v>32</v>
      </c>
      <c r="D13" s="28" t="s">
        <v>62</v>
      </c>
      <c r="E13" s="28" t="s">
        <v>62</v>
      </c>
      <c r="F13" s="28" t="s">
        <v>62</v>
      </c>
      <c r="G13" s="13"/>
      <c r="H13" s="13"/>
    </row>
    <row r="14" spans="1:8" ht="15">
      <c r="A14" s="11" t="s">
        <v>33</v>
      </c>
      <c r="B14" s="12">
        <v>77319</v>
      </c>
      <c r="C14" s="20" t="s">
        <v>34</v>
      </c>
      <c r="D14" s="28" t="s">
        <v>62</v>
      </c>
      <c r="E14" s="28" t="s">
        <v>62</v>
      </c>
      <c r="F14" s="28" t="s">
        <v>62</v>
      </c>
      <c r="G14" s="13"/>
      <c r="H14" s="13"/>
    </row>
    <row r="15" spans="1:8" ht="30">
      <c r="A15" s="11" t="s">
        <v>35</v>
      </c>
      <c r="B15" s="12">
        <v>3352887.11</v>
      </c>
      <c r="C15" s="25" t="s">
        <v>36</v>
      </c>
      <c r="D15" s="28" t="s">
        <v>62</v>
      </c>
      <c r="E15" s="28" t="s">
        <v>62</v>
      </c>
      <c r="F15" s="28" t="s">
        <v>62</v>
      </c>
      <c r="G15" s="13"/>
      <c r="H15" s="13"/>
    </row>
    <row r="16" spans="1:8" ht="15">
      <c r="A16" s="11" t="s">
        <v>37</v>
      </c>
      <c r="B16" s="12">
        <v>603904.21</v>
      </c>
      <c r="C16" s="13" t="s">
        <v>38</v>
      </c>
      <c r="D16" s="33" t="s">
        <v>129</v>
      </c>
      <c r="E16" s="28" t="s">
        <v>62</v>
      </c>
      <c r="F16" s="28" t="s">
        <v>62</v>
      </c>
      <c r="G16" s="13"/>
      <c r="H16" s="13"/>
    </row>
    <row r="17" spans="1:8" ht="15">
      <c r="A17" s="11" t="s">
        <v>39</v>
      </c>
      <c r="B17" s="12">
        <v>2247552.63</v>
      </c>
      <c r="C17" s="13" t="s">
        <v>38</v>
      </c>
      <c r="D17" s="28" t="s">
        <v>62</v>
      </c>
      <c r="E17" s="28" t="s">
        <v>62</v>
      </c>
      <c r="F17" s="28" t="s">
        <v>62</v>
      </c>
      <c r="G17" s="13"/>
      <c r="H17" s="13"/>
    </row>
    <row r="18" spans="1:8" ht="15">
      <c r="A18" s="11" t="s">
        <v>41</v>
      </c>
      <c r="B18" s="12">
        <v>49610</v>
      </c>
      <c r="C18" s="13" t="s">
        <v>42</v>
      </c>
      <c r="D18" s="28" t="s">
        <v>62</v>
      </c>
      <c r="E18" s="28" t="s">
        <v>62</v>
      </c>
      <c r="F18" s="28" t="s">
        <v>62</v>
      </c>
      <c r="G18" s="13"/>
      <c r="H18" s="13"/>
    </row>
    <row r="19" spans="1:8" ht="15">
      <c r="A19" s="11" t="s">
        <v>43</v>
      </c>
      <c r="B19" s="12">
        <v>1474015.16</v>
      </c>
      <c r="C19" s="13" t="s">
        <v>45</v>
      </c>
      <c r="D19" s="28" t="s">
        <v>62</v>
      </c>
      <c r="E19" s="28" t="s">
        <v>62</v>
      </c>
      <c r="F19" s="28" t="s">
        <v>62</v>
      </c>
      <c r="G19" s="13"/>
      <c r="H19" s="13"/>
    </row>
    <row r="20" spans="1:8" ht="15">
      <c r="A20" s="11" t="s">
        <v>44</v>
      </c>
      <c r="B20" s="12">
        <v>7893348.04</v>
      </c>
      <c r="C20" s="13" t="s">
        <v>15</v>
      </c>
      <c r="D20" s="28" t="s">
        <v>62</v>
      </c>
      <c r="E20" s="28" t="s">
        <v>62</v>
      </c>
      <c r="F20" s="28" t="s">
        <v>62</v>
      </c>
      <c r="G20" s="13"/>
      <c r="H20" s="13"/>
    </row>
    <row r="21" spans="1:8" ht="15">
      <c r="A21" s="11" t="s">
        <v>46</v>
      </c>
      <c r="B21" s="12">
        <v>986372.11</v>
      </c>
      <c r="C21" s="13" t="s">
        <v>47</v>
      </c>
      <c r="D21" s="28" t="s">
        <v>62</v>
      </c>
      <c r="E21" s="28" t="s">
        <v>62</v>
      </c>
      <c r="F21" s="28" t="s">
        <v>62</v>
      </c>
      <c r="G21" s="13"/>
      <c r="H21" s="13"/>
    </row>
    <row r="22" spans="1:8" ht="30">
      <c r="A22" s="11" t="s">
        <v>48</v>
      </c>
      <c r="B22" s="12">
        <v>3300433.82</v>
      </c>
      <c r="C22" s="25" t="s">
        <v>49</v>
      </c>
      <c r="D22" s="34" t="s">
        <v>128</v>
      </c>
      <c r="E22" s="28" t="s">
        <v>62</v>
      </c>
      <c r="F22" s="28" t="s">
        <v>62</v>
      </c>
      <c r="G22" s="13"/>
      <c r="H22" s="13"/>
    </row>
    <row r="23" spans="1:8" ht="15">
      <c r="A23" s="21" t="s">
        <v>51</v>
      </c>
      <c r="B23" s="22">
        <v>2384687.9</v>
      </c>
      <c r="C23" s="19" t="s">
        <v>14</v>
      </c>
      <c r="D23" s="28" t="s">
        <v>62</v>
      </c>
      <c r="E23" s="28" t="s">
        <v>62</v>
      </c>
      <c r="F23" s="28" t="s">
        <v>62</v>
      </c>
      <c r="G23" s="13"/>
      <c r="H23" s="13"/>
    </row>
    <row r="24" spans="1:8" ht="15">
      <c r="A24" s="21" t="s">
        <v>52</v>
      </c>
      <c r="B24" s="22">
        <v>365453.38</v>
      </c>
      <c r="C24" s="19" t="s">
        <v>13</v>
      </c>
      <c r="D24" s="28" t="s">
        <v>62</v>
      </c>
      <c r="E24" s="28" t="s">
        <v>62</v>
      </c>
      <c r="F24" s="28" t="s">
        <v>62</v>
      </c>
      <c r="G24" s="13"/>
      <c r="H24" s="13"/>
    </row>
    <row r="25" spans="1:8" ht="30">
      <c r="A25" s="21" t="s">
        <v>53</v>
      </c>
      <c r="B25" s="22">
        <v>4463636.49</v>
      </c>
      <c r="C25" s="19" t="s">
        <v>54</v>
      </c>
      <c r="D25" s="28" t="s">
        <v>62</v>
      </c>
      <c r="E25" s="28" t="s">
        <v>62</v>
      </c>
      <c r="F25" s="28" t="s">
        <v>62</v>
      </c>
      <c r="G25" s="13"/>
      <c r="H25" s="13"/>
    </row>
    <row r="26" spans="1:8" ht="15">
      <c r="A26" s="21" t="s">
        <v>55</v>
      </c>
      <c r="B26" s="22">
        <v>834057.08</v>
      </c>
      <c r="C26" s="19" t="s">
        <v>56</v>
      </c>
      <c r="D26" s="28" t="s">
        <v>62</v>
      </c>
      <c r="E26" s="28" t="s">
        <v>62</v>
      </c>
      <c r="F26" s="28" t="s">
        <v>62</v>
      </c>
      <c r="G26" s="13"/>
      <c r="H26" s="13"/>
    </row>
    <row r="27" spans="1:8" ht="15">
      <c r="A27" s="21" t="s">
        <v>57</v>
      </c>
      <c r="B27" s="22">
        <v>77622.92</v>
      </c>
      <c r="C27" s="20" t="s">
        <v>16</v>
      </c>
      <c r="D27" s="28" t="s">
        <v>62</v>
      </c>
      <c r="E27" s="28" t="s">
        <v>62</v>
      </c>
      <c r="F27" s="28" t="s">
        <v>62</v>
      </c>
      <c r="G27" s="13"/>
      <c r="H27" s="13"/>
    </row>
    <row r="28" spans="1:8" ht="30">
      <c r="A28" s="21" t="s">
        <v>58</v>
      </c>
      <c r="B28" s="22">
        <v>5466167.56</v>
      </c>
      <c r="C28" s="19" t="s">
        <v>59</v>
      </c>
      <c r="D28" s="28" t="s">
        <v>62</v>
      </c>
      <c r="E28" s="28" t="s">
        <v>62</v>
      </c>
      <c r="F28" s="28" t="s">
        <v>62</v>
      </c>
      <c r="G28" s="13"/>
      <c r="H28" s="13"/>
    </row>
    <row r="29" spans="1:8" ht="30">
      <c r="A29" s="21" t="s">
        <v>60</v>
      </c>
      <c r="B29" s="22">
        <v>778554.89</v>
      </c>
      <c r="C29" s="20" t="s">
        <v>16</v>
      </c>
      <c r="D29" s="33" t="s">
        <v>134</v>
      </c>
      <c r="E29" s="28" t="s">
        <v>62</v>
      </c>
      <c r="F29" s="28" t="s">
        <v>62</v>
      </c>
      <c r="G29" s="13"/>
      <c r="H29" s="13"/>
    </row>
    <row r="30" spans="1:8" ht="15">
      <c r="A30" s="21" t="s">
        <v>61</v>
      </c>
      <c r="B30" s="22">
        <v>1394888.17</v>
      </c>
      <c r="C30" s="20" t="s">
        <v>59</v>
      </c>
      <c r="D30" s="28" t="s">
        <v>62</v>
      </c>
      <c r="E30" s="28" t="s">
        <v>62</v>
      </c>
      <c r="F30" s="28" t="s">
        <v>62</v>
      </c>
      <c r="G30" s="13"/>
      <c r="H30" s="13"/>
    </row>
    <row r="31" spans="1:6" ht="45">
      <c r="A31" s="11" t="s">
        <v>65</v>
      </c>
      <c r="B31" s="12">
        <v>1896024.44</v>
      </c>
      <c r="C31" s="27" t="s">
        <v>66</v>
      </c>
      <c r="D31" s="31" t="s">
        <v>62</v>
      </c>
      <c r="E31" s="28" t="s">
        <v>62</v>
      </c>
      <c r="F31" s="28" t="s">
        <v>62</v>
      </c>
    </row>
    <row r="32" spans="1:6" ht="45">
      <c r="A32" s="11" t="s">
        <v>67</v>
      </c>
      <c r="B32" s="12">
        <v>12726103.25</v>
      </c>
      <c r="C32" s="27" t="s">
        <v>68</v>
      </c>
      <c r="D32" s="31" t="s">
        <v>62</v>
      </c>
      <c r="E32" s="28" t="s">
        <v>62</v>
      </c>
      <c r="F32" s="28" t="s">
        <v>62</v>
      </c>
    </row>
    <row r="33" spans="1:6" ht="60">
      <c r="A33" s="11" t="s">
        <v>69</v>
      </c>
      <c r="B33" s="12">
        <v>2127634.6</v>
      </c>
      <c r="C33" s="27" t="s">
        <v>70</v>
      </c>
      <c r="D33" s="31" t="s">
        <v>62</v>
      </c>
      <c r="E33" s="28" t="s">
        <v>63</v>
      </c>
      <c r="F33" s="28" t="s">
        <v>62</v>
      </c>
    </row>
    <row r="34" spans="1:6" ht="45">
      <c r="A34" s="11" t="s">
        <v>71</v>
      </c>
      <c r="B34" s="12">
        <v>2532041.86</v>
      </c>
      <c r="C34" s="27" t="s">
        <v>72</v>
      </c>
      <c r="D34" s="31" t="s">
        <v>62</v>
      </c>
      <c r="E34" s="28" t="s">
        <v>63</v>
      </c>
      <c r="F34" s="28" t="s">
        <v>62</v>
      </c>
    </row>
    <row r="35" spans="1:6" ht="45">
      <c r="A35" s="11" t="s">
        <v>73</v>
      </c>
      <c r="B35" s="12">
        <v>853670.8</v>
      </c>
      <c r="C35" s="27" t="s">
        <v>68</v>
      </c>
      <c r="D35" s="31" t="s">
        <v>62</v>
      </c>
      <c r="E35" s="28" t="s">
        <v>62</v>
      </c>
      <c r="F35" s="28" t="s">
        <v>62</v>
      </c>
    </row>
    <row r="36" spans="1:6" ht="45">
      <c r="A36" s="11" t="s">
        <v>74</v>
      </c>
      <c r="B36" s="12">
        <v>1322921.34</v>
      </c>
      <c r="C36" s="27" t="s">
        <v>68</v>
      </c>
      <c r="D36" s="31" t="s">
        <v>62</v>
      </c>
      <c r="E36" s="28" t="s">
        <v>62</v>
      </c>
      <c r="F36" s="28" t="s">
        <v>62</v>
      </c>
    </row>
    <row r="37" spans="1:6" ht="45">
      <c r="A37" s="11" t="s">
        <v>75</v>
      </c>
      <c r="B37" s="12">
        <v>1478634.82</v>
      </c>
      <c r="C37" s="27" t="s">
        <v>72</v>
      </c>
      <c r="D37" s="31" t="s">
        <v>62</v>
      </c>
      <c r="E37" s="28" t="s">
        <v>62</v>
      </c>
      <c r="F37" s="28" t="s">
        <v>62</v>
      </c>
    </row>
    <row r="38" spans="1:6" ht="45">
      <c r="A38" s="11" t="s">
        <v>76</v>
      </c>
      <c r="B38" s="12">
        <v>749184.43</v>
      </c>
      <c r="C38" s="27" t="s">
        <v>77</v>
      </c>
      <c r="D38" s="31" t="s">
        <v>62</v>
      </c>
      <c r="E38" s="28" t="s">
        <v>62</v>
      </c>
      <c r="F38" s="28" t="s">
        <v>62</v>
      </c>
    </row>
    <row r="39" spans="1:6" ht="45">
      <c r="A39" s="11" t="s">
        <v>78</v>
      </c>
      <c r="B39" s="12">
        <v>894570.46</v>
      </c>
      <c r="C39" s="27" t="s">
        <v>79</v>
      </c>
      <c r="D39" s="31" t="s">
        <v>62</v>
      </c>
      <c r="E39" s="28" t="s">
        <v>62</v>
      </c>
      <c r="F39" s="28" t="s">
        <v>62</v>
      </c>
    </row>
    <row r="40" spans="1:6" ht="45">
      <c r="A40" s="25" t="s">
        <v>86</v>
      </c>
      <c r="B40" s="23">
        <v>342226.96</v>
      </c>
      <c r="C40" s="24" t="s">
        <v>87</v>
      </c>
      <c r="D40" s="31" t="s">
        <v>62</v>
      </c>
      <c r="E40" s="28" t="s">
        <v>62</v>
      </c>
      <c r="F40" s="28" t="s">
        <v>62</v>
      </c>
    </row>
    <row r="41" spans="1:6" ht="45">
      <c r="A41" s="25" t="s">
        <v>88</v>
      </c>
      <c r="B41" s="23">
        <v>10051183.84</v>
      </c>
      <c r="C41" s="24" t="s">
        <v>89</v>
      </c>
      <c r="D41" s="31" t="s">
        <v>62</v>
      </c>
      <c r="E41" s="28" t="s">
        <v>62</v>
      </c>
      <c r="F41" s="28" t="s">
        <v>62</v>
      </c>
    </row>
    <row r="42" spans="1:6" ht="30">
      <c r="A42" s="25" t="s">
        <v>90</v>
      </c>
      <c r="B42" s="23">
        <v>730876.04</v>
      </c>
      <c r="C42" s="24" t="s">
        <v>91</v>
      </c>
      <c r="D42" s="31" t="s">
        <v>62</v>
      </c>
      <c r="E42" s="28" t="s">
        <v>62</v>
      </c>
      <c r="F42" s="28" t="s">
        <v>62</v>
      </c>
    </row>
    <row r="43" spans="1:6" ht="30">
      <c r="A43" s="25" t="s">
        <v>92</v>
      </c>
      <c r="B43" s="23">
        <v>1059607.51</v>
      </c>
      <c r="C43" s="24" t="s">
        <v>91</v>
      </c>
      <c r="D43" s="31" t="s">
        <v>62</v>
      </c>
      <c r="E43" s="28" t="s">
        <v>62</v>
      </c>
      <c r="F43" s="28" t="s">
        <v>62</v>
      </c>
    </row>
    <row r="44" spans="1:6" ht="45">
      <c r="A44" s="25" t="s">
        <v>93</v>
      </c>
      <c r="B44" s="23">
        <v>3519536.75</v>
      </c>
      <c r="C44" s="24" t="s">
        <v>66</v>
      </c>
      <c r="D44" s="31" t="s">
        <v>62</v>
      </c>
      <c r="E44" s="28" t="s">
        <v>62</v>
      </c>
      <c r="F44" s="28" t="s">
        <v>62</v>
      </c>
    </row>
    <row r="45" spans="1:6" ht="45">
      <c r="A45" s="25" t="s">
        <v>94</v>
      </c>
      <c r="B45" s="23">
        <v>2929926.84</v>
      </c>
      <c r="C45" s="24" t="s">
        <v>89</v>
      </c>
      <c r="D45" s="31" t="s">
        <v>62</v>
      </c>
      <c r="E45" s="28" t="s">
        <v>62</v>
      </c>
      <c r="F45" s="28" t="s">
        <v>62</v>
      </c>
    </row>
    <row r="46" spans="1:6" ht="45">
      <c r="A46" s="25" t="s">
        <v>95</v>
      </c>
      <c r="B46" s="23">
        <v>408299.11</v>
      </c>
      <c r="C46" s="24" t="s">
        <v>66</v>
      </c>
      <c r="D46" s="31" t="s">
        <v>62</v>
      </c>
      <c r="E46" s="28" t="s">
        <v>62</v>
      </c>
      <c r="F46" s="28" t="s">
        <v>62</v>
      </c>
    </row>
    <row r="47" spans="1:6" ht="45">
      <c r="A47" s="25" t="s">
        <v>96</v>
      </c>
      <c r="B47" s="23">
        <v>819783.7</v>
      </c>
      <c r="C47" s="24" t="s">
        <v>66</v>
      </c>
      <c r="D47" s="31" t="s">
        <v>62</v>
      </c>
      <c r="E47" s="28" t="s">
        <v>62</v>
      </c>
      <c r="F47" s="28" t="s">
        <v>62</v>
      </c>
    </row>
    <row r="48" spans="1:6" ht="45">
      <c r="A48" s="25" t="s">
        <v>97</v>
      </c>
      <c r="B48" s="23">
        <v>506594.89</v>
      </c>
      <c r="C48" s="24" t="s">
        <v>66</v>
      </c>
      <c r="D48" s="31" t="s">
        <v>62</v>
      </c>
      <c r="E48" s="28" t="s">
        <v>62</v>
      </c>
      <c r="F48" s="28" t="s">
        <v>62</v>
      </c>
    </row>
    <row r="49" spans="1:6" ht="30">
      <c r="A49" s="25" t="s">
        <v>98</v>
      </c>
      <c r="B49" s="23">
        <v>202491.4</v>
      </c>
      <c r="C49" s="24" t="s">
        <v>99</v>
      </c>
      <c r="D49" s="31" t="s">
        <v>62</v>
      </c>
      <c r="E49" s="28" t="s">
        <v>62</v>
      </c>
      <c r="F49" s="28" t="s">
        <v>62</v>
      </c>
    </row>
    <row r="50" spans="1:6" ht="45">
      <c r="A50" s="25" t="s">
        <v>100</v>
      </c>
      <c r="B50" s="23">
        <v>349569</v>
      </c>
      <c r="C50" s="24" t="s">
        <v>101</v>
      </c>
      <c r="D50" s="31" t="s">
        <v>62</v>
      </c>
      <c r="E50" s="28" t="s">
        <v>62</v>
      </c>
      <c r="F50" s="28" t="s">
        <v>62</v>
      </c>
    </row>
    <row r="51" spans="1:6" ht="45">
      <c r="A51" s="25" t="s">
        <v>102</v>
      </c>
      <c r="B51" s="23">
        <v>514924.62</v>
      </c>
      <c r="C51" s="24" t="s">
        <v>103</v>
      </c>
      <c r="D51" s="31" t="s">
        <v>62</v>
      </c>
      <c r="E51" s="28" t="s">
        <v>62</v>
      </c>
      <c r="F51" s="28" t="s">
        <v>62</v>
      </c>
    </row>
    <row r="52" spans="1:6" ht="30">
      <c r="A52" s="25" t="s">
        <v>104</v>
      </c>
      <c r="B52" s="23">
        <v>16601.2</v>
      </c>
      <c r="C52" s="24" t="s">
        <v>91</v>
      </c>
      <c r="D52" s="31" t="s">
        <v>62</v>
      </c>
      <c r="E52" s="28" t="s">
        <v>62</v>
      </c>
      <c r="F52" s="28" t="s">
        <v>62</v>
      </c>
    </row>
    <row r="53" spans="1:6" ht="30">
      <c r="A53" s="25" t="s">
        <v>105</v>
      </c>
      <c r="B53" s="23">
        <v>271608.33</v>
      </c>
      <c r="C53" s="24" t="s">
        <v>91</v>
      </c>
      <c r="D53" s="31" t="s">
        <v>62</v>
      </c>
      <c r="E53" s="28" t="s">
        <v>62</v>
      </c>
      <c r="F53" s="28" t="s">
        <v>62</v>
      </c>
    </row>
    <row r="54" spans="1:6" ht="45">
      <c r="A54" s="26" t="s">
        <v>119</v>
      </c>
      <c r="B54" s="12">
        <v>4116575.21</v>
      </c>
      <c r="C54" s="27" t="s">
        <v>89</v>
      </c>
      <c r="D54" s="31" t="s">
        <v>62</v>
      </c>
      <c r="E54" s="28" t="s">
        <v>62</v>
      </c>
      <c r="F54" s="28" t="s">
        <v>62</v>
      </c>
    </row>
    <row r="55" spans="1:6" ht="45">
      <c r="A55" s="11" t="s">
        <v>120</v>
      </c>
      <c r="B55" s="12">
        <f>1525524.57*1.21</f>
        <v>1845884.7297</v>
      </c>
      <c r="C55" s="27" t="s">
        <v>66</v>
      </c>
      <c r="D55" s="31" t="s">
        <v>62</v>
      </c>
      <c r="E55" s="28" t="s">
        <v>62</v>
      </c>
      <c r="F55" s="28" t="s">
        <v>62</v>
      </c>
    </row>
    <row r="56" spans="1:6" ht="45">
      <c r="A56" s="11" t="s">
        <v>121</v>
      </c>
      <c r="B56" s="12">
        <f>4131259.72*1.21</f>
        <v>4998824.2612000005</v>
      </c>
      <c r="C56" s="27" t="s">
        <v>106</v>
      </c>
      <c r="D56" s="31" t="s">
        <v>62</v>
      </c>
      <c r="E56" s="28" t="s">
        <v>62</v>
      </c>
      <c r="F56" s="28" t="s">
        <v>62</v>
      </c>
    </row>
    <row r="57" spans="1:6" ht="30">
      <c r="A57" s="11" t="s">
        <v>107</v>
      </c>
      <c r="B57" s="12">
        <f>259803.54*1.21</f>
        <v>314362.2834</v>
      </c>
      <c r="C57" s="27" t="s">
        <v>99</v>
      </c>
      <c r="D57" s="31" t="s">
        <v>62</v>
      </c>
      <c r="E57" s="28" t="s">
        <v>62</v>
      </c>
      <c r="F57" s="28" t="s">
        <v>62</v>
      </c>
    </row>
    <row r="58" spans="1:6" ht="30">
      <c r="A58" s="11" t="s">
        <v>108</v>
      </c>
      <c r="B58" s="12">
        <f>581658.62*1.21</f>
        <v>703806.9302</v>
      </c>
      <c r="C58" s="27" t="s">
        <v>91</v>
      </c>
      <c r="D58" s="31" t="s">
        <v>62</v>
      </c>
      <c r="E58" s="28" t="s">
        <v>62</v>
      </c>
      <c r="F58" s="28" t="s">
        <v>62</v>
      </c>
    </row>
    <row r="59" spans="1:6" ht="60">
      <c r="A59" s="11" t="s">
        <v>109</v>
      </c>
      <c r="B59" s="12">
        <f>64118.97*1.21</f>
        <v>77583.9537</v>
      </c>
      <c r="C59" s="27" t="s">
        <v>110</v>
      </c>
      <c r="D59" s="31" t="s">
        <v>62</v>
      </c>
      <c r="E59" s="28" t="s">
        <v>62</v>
      </c>
      <c r="F59" s="28" t="s">
        <v>62</v>
      </c>
    </row>
    <row r="60" spans="1:6" ht="45">
      <c r="A60" s="11" t="s">
        <v>111</v>
      </c>
      <c r="B60" s="12">
        <f>2156732.11*1.21</f>
        <v>2609645.8531</v>
      </c>
      <c r="C60" s="27" t="s">
        <v>112</v>
      </c>
      <c r="D60" s="31" t="s">
        <v>62</v>
      </c>
      <c r="E60" s="28" t="s">
        <v>62</v>
      </c>
      <c r="F60" s="28" t="s">
        <v>62</v>
      </c>
    </row>
    <row r="61" spans="1:6" ht="45">
      <c r="A61" s="11" t="s">
        <v>113</v>
      </c>
      <c r="B61" s="12">
        <f>1446413.74*1.21</f>
        <v>1750160.6254</v>
      </c>
      <c r="C61" s="27" t="s">
        <v>66</v>
      </c>
      <c r="D61" s="31" t="s">
        <v>62</v>
      </c>
      <c r="E61" s="28" t="s">
        <v>62</v>
      </c>
      <c r="F61" s="28" t="s">
        <v>62</v>
      </c>
    </row>
    <row r="62" spans="1:6" ht="45">
      <c r="A62" s="11" t="s">
        <v>114</v>
      </c>
      <c r="B62" s="12">
        <f>1955903.39*1.21</f>
        <v>2366643.1018999997</v>
      </c>
      <c r="C62" s="27" t="s">
        <v>106</v>
      </c>
      <c r="D62" s="35" t="s">
        <v>135</v>
      </c>
      <c r="E62" s="28" t="s">
        <v>62</v>
      </c>
      <c r="F62" s="28" t="s">
        <v>62</v>
      </c>
    </row>
    <row r="63" spans="1:6" ht="45">
      <c r="A63" s="11" t="s">
        <v>115</v>
      </c>
      <c r="B63" s="12">
        <v>894570.46</v>
      </c>
      <c r="C63" s="27" t="s">
        <v>79</v>
      </c>
      <c r="D63" s="31" t="s">
        <v>62</v>
      </c>
      <c r="E63" s="28" t="s">
        <v>62</v>
      </c>
      <c r="F63" s="28" t="s">
        <v>62</v>
      </c>
    </row>
    <row r="64" spans="1:6" ht="45">
      <c r="A64" s="11" t="s">
        <v>116</v>
      </c>
      <c r="B64" s="12">
        <f>4510192.39*1.21</f>
        <v>5457332.7919</v>
      </c>
      <c r="C64" s="27" t="s">
        <v>112</v>
      </c>
      <c r="D64" s="31" t="s">
        <v>62</v>
      </c>
      <c r="E64" s="28" t="s">
        <v>62</v>
      </c>
      <c r="F64" s="28" t="s">
        <v>62</v>
      </c>
    </row>
    <row r="65" spans="1:6" ht="45">
      <c r="A65" s="11" t="s">
        <v>117</v>
      </c>
      <c r="B65" s="12">
        <f>523170.57*1.21</f>
        <v>633036.3896999999</v>
      </c>
      <c r="C65" s="27" t="s">
        <v>112</v>
      </c>
      <c r="D65" s="31" t="s">
        <v>62</v>
      </c>
      <c r="E65" s="28" t="s">
        <v>62</v>
      </c>
      <c r="F65" s="28" t="s">
        <v>62</v>
      </c>
    </row>
    <row r="66" spans="1:6" ht="45">
      <c r="A66" s="11" t="s">
        <v>118</v>
      </c>
      <c r="B66" s="12">
        <f>265275.14*1.21</f>
        <v>320982.9194</v>
      </c>
      <c r="C66" s="27" t="s">
        <v>87</v>
      </c>
      <c r="D66" s="31" t="s">
        <v>62</v>
      </c>
      <c r="E66" s="28" t="s">
        <v>62</v>
      </c>
      <c r="F66" s="28" t="s">
        <v>62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8" sqref="A18"/>
    </sheetView>
  </sheetViews>
  <sheetFormatPr defaultColWidth="9.140625" defaultRowHeight="15"/>
  <cols>
    <col min="1" max="1" width="79.7109375" style="1" customWidth="1"/>
    <col min="2" max="2" width="22.140625" style="1" bestFit="1" customWidth="1"/>
    <col min="3" max="3" width="20.7109375" style="1" customWidth="1"/>
    <col min="4" max="16384" width="9.140625" style="1" customWidth="1"/>
  </cols>
  <sheetData>
    <row r="1" spans="1:8" ht="30">
      <c r="A1" s="9" t="s">
        <v>21</v>
      </c>
      <c r="B1" s="9" t="s">
        <v>22</v>
      </c>
      <c r="C1" s="9" t="s">
        <v>23</v>
      </c>
      <c r="D1" s="3"/>
      <c r="E1" s="3"/>
      <c r="F1" s="3"/>
      <c r="G1" s="3"/>
      <c r="H1" s="3"/>
    </row>
    <row r="2" spans="1:8" s="2" customFormat="1" ht="15">
      <c r="A2" s="5" t="s">
        <v>3</v>
      </c>
      <c r="B2" s="6" t="s">
        <v>25</v>
      </c>
      <c r="C2" s="7" t="s">
        <v>24</v>
      </c>
      <c r="D2" s="4"/>
      <c r="E2" s="4"/>
      <c r="F2" s="4"/>
      <c r="G2" s="4"/>
      <c r="H2" s="4"/>
    </row>
    <row r="3" spans="1:8" s="2" customFormat="1" ht="30">
      <c r="A3" s="5" t="s">
        <v>4</v>
      </c>
      <c r="B3" s="6" t="s">
        <v>25</v>
      </c>
      <c r="C3" s="7" t="s">
        <v>24</v>
      </c>
      <c r="D3" s="4"/>
      <c r="E3" s="4"/>
      <c r="F3" s="4"/>
      <c r="G3" s="4"/>
      <c r="H3" s="4"/>
    </row>
    <row r="4" spans="1:8" s="2" customFormat="1" ht="15">
      <c r="A4" s="5" t="s">
        <v>8</v>
      </c>
      <c r="B4" s="6" t="s">
        <v>25</v>
      </c>
      <c r="C4" s="7" t="s">
        <v>24</v>
      </c>
      <c r="D4" s="4"/>
      <c r="E4" s="4"/>
      <c r="F4" s="4"/>
      <c r="G4" s="4"/>
      <c r="H4" s="4"/>
    </row>
    <row r="5" spans="1:8" ht="15">
      <c r="A5" s="5" t="s">
        <v>28</v>
      </c>
      <c r="B5" s="6" t="s">
        <v>25</v>
      </c>
      <c r="C5" s="7" t="s">
        <v>24</v>
      </c>
      <c r="D5" s="3"/>
      <c r="E5" s="3"/>
      <c r="F5" s="3"/>
      <c r="G5" s="3"/>
      <c r="H5" s="3"/>
    </row>
    <row r="6" spans="1:8" ht="15">
      <c r="A6" s="11" t="s">
        <v>37</v>
      </c>
      <c r="B6" s="6" t="s">
        <v>25</v>
      </c>
      <c r="C6" s="10" t="s">
        <v>24</v>
      </c>
      <c r="D6" s="3"/>
      <c r="E6" s="3"/>
      <c r="F6" s="3"/>
      <c r="G6" s="3"/>
      <c r="H6" s="3"/>
    </row>
    <row r="7" spans="1:8" ht="15">
      <c r="A7" s="11" t="s">
        <v>48</v>
      </c>
      <c r="B7" s="6" t="s">
        <v>50</v>
      </c>
      <c r="C7" s="8" t="s">
        <v>0</v>
      </c>
      <c r="D7" s="3"/>
      <c r="E7" s="3"/>
      <c r="F7" s="3"/>
      <c r="G7" s="3"/>
      <c r="H7" s="3"/>
    </row>
    <row r="8" spans="1:8" ht="30">
      <c r="A8" s="17" t="s">
        <v>60</v>
      </c>
      <c r="B8" s="18" t="s">
        <v>62</v>
      </c>
      <c r="C8" s="20" t="s">
        <v>63</v>
      </c>
      <c r="D8" s="3"/>
      <c r="E8" s="3"/>
      <c r="F8" s="3"/>
      <c r="G8" s="3"/>
      <c r="H8" s="3"/>
    </row>
    <row r="9" spans="1:8" ht="15">
      <c r="A9" s="17" t="s">
        <v>61</v>
      </c>
      <c r="B9" s="18" t="s">
        <v>64</v>
      </c>
      <c r="C9" s="20"/>
      <c r="D9" s="3"/>
      <c r="E9" s="3"/>
      <c r="F9" s="3"/>
      <c r="G9" s="3"/>
      <c r="H9" s="3"/>
    </row>
    <row r="10" spans="1:8" ht="30">
      <c r="A10" s="16" t="s">
        <v>67</v>
      </c>
      <c r="B10" s="6" t="s">
        <v>80</v>
      </c>
      <c r="C10" s="7" t="s">
        <v>81</v>
      </c>
      <c r="D10" s="3"/>
      <c r="E10" s="3"/>
      <c r="F10" s="3"/>
      <c r="G10" s="3"/>
      <c r="H10" s="3"/>
    </row>
    <row r="11" spans="1:3" ht="60">
      <c r="A11" s="16" t="s">
        <v>74</v>
      </c>
      <c r="B11" s="6" t="s">
        <v>80</v>
      </c>
      <c r="C11" s="7" t="s">
        <v>82</v>
      </c>
    </row>
    <row r="12" spans="1:3" ht="75">
      <c r="A12" s="16" t="s">
        <v>76</v>
      </c>
      <c r="B12" s="6" t="s">
        <v>80</v>
      </c>
      <c r="C12" s="7" t="s">
        <v>83</v>
      </c>
    </row>
    <row r="13" spans="1:3" ht="15">
      <c r="A13" s="11" t="s">
        <v>114</v>
      </c>
      <c r="B13" s="12" t="s">
        <v>80</v>
      </c>
      <c r="C13" s="27" t="s">
        <v>63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51.8515625" style="1" customWidth="1"/>
    <col min="2" max="2" width="58.28125" style="1" customWidth="1"/>
    <col min="3" max="16384" width="9.140625" style="1" customWidth="1"/>
  </cols>
  <sheetData>
    <row r="1" spans="1:7" ht="15">
      <c r="A1" s="9" t="s">
        <v>21</v>
      </c>
      <c r="B1" s="9" t="s">
        <v>26</v>
      </c>
      <c r="C1" s="3"/>
      <c r="D1" s="3"/>
      <c r="E1" s="3"/>
      <c r="F1" s="3"/>
      <c r="G1" s="3"/>
    </row>
    <row r="2" spans="1:7" s="2" customFormat="1" ht="45">
      <c r="A2" s="5" t="s">
        <v>6</v>
      </c>
      <c r="B2" s="6" t="s">
        <v>29</v>
      </c>
      <c r="C2" s="4"/>
      <c r="D2" s="4"/>
      <c r="E2" s="4"/>
      <c r="F2" s="4"/>
      <c r="G2" s="4"/>
    </row>
    <row r="3" spans="1:7" ht="30">
      <c r="A3" s="5" t="s">
        <v>19</v>
      </c>
      <c r="B3" s="6" t="s">
        <v>27</v>
      </c>
      <c r="C3" s="3"/>
      <c r="D3" s="3"/>
      <c r="E3" s="3"/>
      <c r="F3" s="3"/>
      <c r="G3" s="3"/>
    </row>
    <row r="4" spans="1:7" ht="45">
      <c r="A4" s="16" t="s">
        <v>69</v>
      </c>
      <c r="B4" s="6" t="s">
        <v>84</v>
      </c>
      <c r="C4" s="3"/>
      <c r="D4" s="3"/>
      <c r="E4" s="3"/>
      <c r="F4" s="3"/>
      <c r="G4" s="3"/>
    </row>
    <row r="5" spans="1:7" ht="30">
      <c r="A5" s="16" t="s">
        <v>71</v>
      </c>
      <c r="B5" s="6" t="s">
        <v>85</v>
      </c>
      <c r="C5" s="3"/>
      <c r="D5" s="3"/>
      <c r="E5" s="3"/>
      <c r="F5" s="3"/>
      <c r="G5" s="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showGridLines="0" zoomScalePageLayoutView="0" workbookViewId="0" topLeftCell="A1">
      <selection activeCell="B3" sqref="B3"/>
    </sheetView>
  </sheetViews>
  <sheetFormatPr defaultColWidth="9.140625" defaultRowHeight="15"/>
  <cols>
    <col min="1" max="2" width="55.57421875" style="1" customWidth="1"/>
    <col min="3" max="16384" width="9.140625" style="1" customWidth="1"/>
  </cols>
  <sheetData>
    <row r="1" spans="1:7" ht="15">
      <c r="A1" s="9" t="s">
        <v>21</v>
      </c>
      <c r="B1" s="9" t="s">
        <v>30</v>
      </c>
      <c r="C1" s="3"/>
      <c r="D1" s="3"/>
      <c r="E1" s="3"/>
      <c r="F1" s="3"/>
      <c r="G1" s="3"/>
    </row>
    <row r="2" spans="1:7" s="2" customFormat="1" ht="60">
      <c r="A2" s="11" t="s">
        <v>40</v>
      </c>
      <c r="B2" s="14" t="s">
        <v>126</v>
      </c>
      <c r="C2" s="4"/>
      <c r="D2" s="4"/>
      <c r="E2" s="4"/>
      <c r="F2" s="4"/>
      <c r="G2" s="4"/>
    </row>
    <row r="3" spans="1:7" ht="75">
      <c r="A3" s="11" t="s">
        <v>48</v>
      </c>
      <c r="B3" s="15" t="s">
        <v>127</v>
      </c>
      <c r="C3" s="3"/>
      <c r="D3" s="3"/>
      <c r="E3" s="3"/>
      <c r="F3" s="3"/>
      <c r="G3" s="3"/>
    </row>
    <row r="5" ht="15">
      <c r="A5" s="32" t="s">
        <v>125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Moreau, Sigrid</dc:creator>
  <cp:keywords/>
  <dc:description/>
  <cp:lastModifiedBy>Sandra Quaethoven</cp:lastModifiedBy>
  <cp:lastPrinted>2013-09-16T13:29:28Z</cp:lastPrinted>
  <dcterms:created xsi:type="dcterms:W3CDTF">2013-08-01T13:47:33Z</dcterms:created>
  <dcterms:modified xsi:type="dcterms:W3CDTF">2013-09-17T15:22:58Z</dcterms:modified>
  <cp:category/>
  <cp:version/>
  <cp:contentType/>
  <cp:contentStatus/>
</cp:coreProperties>
</file>