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lerel\AppData\Local\Microsoft\Windows\INetCache\Content.Outlook\GKBM568D\"/>
    </mc:Choice>
  </mc:AlternateContent>
  <xr:revisionPtr revIDLastSave="0" documentId="13_ncr:1_{E3627A18-DF94-44F9-930A-44104281C209}" xr6:coauthVersionLast="47" xr6:coauthVersionMax="47" xr10:uidLastSave="{00000000-0000-0000-0000-000000000000}"/>
  <bookViews>
    <workbookView xWindow="-108" yWindow="-108" windowWidth="22428" windowHeight="12576" xr2:uid="{811A3E89-FADC-45E9-97DC-8635618F2C03}"/>
  </bookViews>
  <sheets>
    <sheet name="SubsBxl2019-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94" i="1" l="1"/>
  <c r="C1194" i="1"/>
  <c r="D1167" i="1"/>
  <c r="C1167" i="1"/>
  <c r="D1101" i="1"/>
  <c r="C1101" i="1"/>
  <c r="E995" i="1"/>
  <c r="D995" i="1"/>
  <c r="C995" i="1"/>
  <c r="D915" i="1"/>
  <c r="C915" i="1"/>
  <c r="D869" i="1"/>
  <c r="C869" i="1"/>
  <c r="D842" i="1"/>
  <c r="C842" i="1"/>
  <c r="D766" i="1"/>
  <c r="C766" i="1"/>
  <c r="D689" i="1"/>
  <c r="C689" i="1"/>
  <c r="G579" i="1"/>
  <c r="F579" i="1"/>
  <c r="E579" i="1"/>
  <c r="D579" i="1"/>
  <c r="C579" i="1"/>
  <c r="D400" i="1"/>
  <c r="C400" i="1"/>
  <c r="D328" i="1"/>
  <c r="C328" i="1"/>
  <c r="D318" i="1"/>
  <c r="C318" i="1"/>
  <c r="D294" i="1"/>
  <c r="C294" i="1"/>
  <c r="D245" i="1"/>
  <c r="C245" i="1"/>
  <c r="E19" i="1"/>
  <c r="D19" i="1"/>
  <c r="C19" i="1"/>
  <c r="E18" i="1"/>
  <c r="D18" i="1"/>
  <c r="C18" i="1"/>
  <c r="E971" i="1"/>
  <c r="D971" i="1"/>
  <c r="E620" i="1"/>
  <c r="D620" i="1"/>
  <c r="E224" i="1"/>
  <c r="D224" i="1"/>
  <c r="E26" i="1"/>
  <c r="D26" i="1"/>
  <c r="G684" i="1"/>
  <c r="F684" i="1"/>
  <c r="E684" i="1"/>
  <c r="G635" i="1"/>
  <c r="F635" i="1"/>
  <c r="E635" i="1"/>
  <c r="G516" i="1"/>
  <c r="F516" i="1"/>
  <c r="C622" i="1"/>
  <c r="G632" i="1"/>
  <c r="E632" i="1"/>
  <c r="F1032" i="1"/>
  <c r="E1032" i="1"/>
  <c r="D1032" i="1"/>
  <c r="C1032" i="1"/>
  <c r="C828" i="1"/>
  <c r="D828" i="1"/>
  <c r="D609" i="1"/>
  <c r="C609" i="1"/>
  <c r="D538" i="1"/>
  <c r="C538" i="1"/>
  <c r="E1123" i="1"/>
  <c r="D1055" i="1"/>
  <c r="E680" i="1"/>
  <c r="D680" i="1"/>
  <c r="C680" i="1"/>
  <c r="E633" i="1"/>
  <c r="D633" i="1"/>
  <c r="C633" i="1"/>
  <c r="D510" i="1"/>
  <c r="E1122" i="1"/>
  <c r="C1127" i="1"/>
  <c r="C958" i="1"/>
  <c r="C852" i="1"/>
  <c r="C848" i="1"/>
  <c r="C401" i="1"/>
  <c r="C283" i="1"/>
  <c r="E897" i="1"/>
  <c r="E302" i="1"/>
  <c r="C302" i="1"/>
  <c r="C624" i="1"/>
  <c r="D902" i="1"/>
  <c r="C902" i="1"/>
  <c r="E234" i="1"/>
  <c r="D234" i="1"/>
  <c r="F1003" i="1"/>
  <c r="D1115" i="1"/>
  <c r="C1115" i="1"/>
  <c r="E238" i="1"/>
  <c r="E998" i="1"/>
  <c r="D998" i="1"/>
  <c r="C998" i="1"/>
  <c r="E465" i="1"/>
  <c r="D465" i="1"/>
  <c r="C465" i="1"/>
  <c r="E464" i="1"/>
  <c r="D464" i="1"/>
  <c r="C464" i="1"/>
  <c r="E463" i="1"/>
  <c r="D463" i="1"/>
  <c r="C463" i="1"/>
  <c r="E462" i="1"/>
  <c r="D462" i="1"/>
  <c r="C462" i="1"/>
  <c r="E461" i="1"/>
  <c r="D461" i="1"/>
  <c r="C461" i="1"/>
  <c r="E460" i="1"/>
  <c r="D460" i="1"/>
  <c r="C460" i="1"/>
  <c r="E459" i="1"/>
  <c r="D459" i="1"/>
  <c r="C459" i="1"/>
  <c r="E458" i="1"/>
  <c r="D458" i="1"/>
  <c r="C458" i="1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748" i="1"/>
  <c r="G496" i="1"/>
  <c r="F1095" i="1"/>
  <c r="E1094" i="1"/>
  <c r="E1076" i="1"/>
  <c r="D704" i="1"/>
</calcChain>
</file>

<file path=xl/sharedStrings.xml><?xml version="1.0" encoding="utf-8"?>
<sst xmlns="http://schemas.openxmlformats.org/spreadsheetml/2006/main" count="8430" uniqueCount="988">
  <si>
    <t>Begunstigde Ondernemingsnummer</t>
  </si>
  <si>
    <t>Begunstigde</t>
  </si>
  <si>
    <t>2019</t>
  </si>
  <si>
    <t>2020</t>
  </si>
  <si>
    <t>2021</t>
  </si>
  <si>
    <t>2022</t>
  </si>
  <si>
    <t>2023</t>
  </si>
  <si>
    <t>DecreetCode</t>
  </si>
  <si>
    <t>Dienst Naam</t>
  </si>
  <si>
    <t>Steunsoort</t>
  </si>
  <si>
    <t>Beleidsveld</t>
  </si>
  <si>
    <t>PostCode</t>
  </si>
  <si>
    <t>Gemeente</t>
  </si>
  <si>
    <t>0870832841</t>
  </si>
  <si>
    <t>AFYA</t>
  </si>
  <si>
    <t>Werking</t>
  </si>
  <si>
    <t>Jeugd</t>
  </si>
  <si>
    <t>Brussel</t>
  </si>
  <si>
    <t>0432535272</t>
  </si>
  <si>
    <t>AWEL</t>
  </si>
  <si>
    <t>Schaarbeek</t>
  </si>
  <si>
    <t>0469394678</t>
  </si>
  <si>
    <t>GLOBELINK</t>
  </si>
  <si>
    <t>Anderlecht</t>
  </si>
  <si>
    <t>0461936071</t>
  </si>
  <si>
    <t>GROEP INTRO VZW</t>
  </si>
  <si>
    <t>0443565558</t>
  </si>
  <si>
    <t>jes</t>
  </si>
  <si>
    <t>Sint-Jans-Molenbeek</t>
  </si>
  <si>
    <t>0480604316</t>
  </si>
  <si>
    <t>JOETZ</t>
  </si>
  <si>
    <t>0477181996</t>
  </si>
  <si>
    <t>KAMO</t>
  </si>
  <si>
    <t>0420509351</t>
  </si>
  <si>
    <t>Katholieke Studenten Actie Nationaal</t>
  </si>
  <si>
    <t>0412036303</t>
  </si>
  <si>
    <t>Kazou</t>
  </si>
  <si>
    <t>0456080241</t>
  </si>
  <si>
    <t>Kristelijke Arbeidersjongeren</t>
  </si>
  <si>
    <t>0882535001</t>
  </si>
  <si>
    <t>Responsible Young Drivers Vlaanderen</t>
  </si>
  <si>
    <t>0417241639</t>
  </si>
  <si>
    <t>Top Vakantie, Vormingswerk en Vrijetijdsbesteding voor Jongeren</t>
  </si>
  <si>
    <t>0715499813</t>
  </si>
  <si>
    <t>inTOUCH</t>
  </si>
  <si>
    <t>Amateurkunsten: Projectsubsidie voor een internationaal project in Vlaanderen (Amateurkunstendecreet 2000)</t>
  </si>
  <si>
    <t>Project</t>
  </si>
  <si>
    <t>Cultuur</t>
  </si>
  <si>
    <t>0763457997</t>
  </si>
  <si>
    <t>The Volterra Project Junior Guitar Institute</t>
  </si>
  <si>
    <t>Sint-Pieters-Woluwe</t>
  </si>
  <si>
    <t>(leeg)</t>
  </si>
  <si>
    <t>Amateurkunsten: Projectsubsidie voor talentontwikkeling bij amateurkunstenaars (Amateurkunstendecreet 2000)</t>
  </si>
  <si>
    <t>Sint-Gillis</t>
  </si>
  <si>
    <t>0795690406</t>
  </si>
  <si>
    <t>Big IDeas VZW</t>
  </si>
  <si>
    <t>Elsene</t>
  </si>
  <si>
    <t>Etterbeek</t>
  </si>
  <si>
    <t>Jette</t>
  </si>
  <si>
    <t>0737895034</t>
  </si>
  <si>
    <t>Schuman School of Music</t>
  </si>
  <si>
    <t>Sint-Agatha-Berchem</t>
  </si>
  <si>
    <t>Sint-Lambrechts-Woluwe</t>
  </si>
  <si>
    <t>Sint-Joost-ten-Node</t>
  </si>
  <si>
    <t>0630863551</t>
  </si>
  <si>
    <t>BRUSSELS CHAMBER CHOIR</t>
  </si>
  <si>
    <t>Amateurkunsten: Tussenkomst in de reiskosten voor deelname aan een internationaal project (Amateurkunstendecreet 2000)</t>
  </si>
  <si>
    <t>Tussenkomst</t>
  </si>
  <si>
    <t>Draposmaaiter</t>
  </si>
  <si>
    <t>Ukkel</t>
  </si>
  <si>
    <t>0474500442</t>
  </si>
  <si>
    <t>VI.BE</t>
  </si>
  <si>
    <t>Amateurkunsten: Werkingssubsidie voor een landelijke amateurkunstenorganisatie (Amateurkunstendecreet 2000)</t>
  </si>
  <si>
    <t>0445092616</t>
  </si>
  <si>
    <t>Vlaams Huis voor Amateurkunsten in Brussel</t>
  </si>
  <si>
    <t>Amateurkunsten: Werkingssubsidie voor een steunpunt voor amateurkunsten (Amateurkunstendecreet 2000)</t>
  </si>
  <si>
    <t>Amateurkunsten: Werkingssubsidie voor Zinnema (Uitgavendecreet )</t>
  </si>
  <si>
    <t>0895917239</t>
  </si>
  <si>
    <t>Luisterpuntbibliotheek</t>
  </si>
  <si>
    <t>0721787985</t>
  </si>
  <si>
    <t>Compagnie Charlie Vzw</t>
  </si>
  <si>
    <t>Circuskunsten: Projectsubsidie voor de creatie en spreiding van een circuskunstproductie (Circusdecreet 2019)</t>
  </si>
  <si>
    <t>0704589786</t>
  </si>
  <si>
    <t>Manor House</t>
  </si>
  <si>
    <t>Circuskunsten: Projectsubsidie voor de creatie van een circuskunstproductie (Circusdecreet 2008)</t>
  </si>
  <si>
    <t>0841841818</t>
  </si>
  <si>
    <t>Zonder Handen</t>
  </si>
  <si>
    <t>Circuskunsten: Werkingssubsidie voor een circusatelier (Circusdecreet 2019)</t>
  </si>
  <si>
    <t>0810823394</t>
  </si>
  <si>
    <t>side-show</t>
  </si>
  <si>
    <t>Circuskunsten: Werkingssubsidie voor een circusgezelschap (Circusdecreet 2019)</t>
  </si>
  <si>
    <t>0448497118</t>
  </si>
  <si>
    <t>Bronks Jeugdtheater</t>
  </si>
  <si>
    <t>Cultuur en Jeugd: Investeringssubsidie voor het bouwen, uitbreiden of verbouwen van cultuur- of jeugdinfrastructuur met bovenlokaal belang in het kader van de sectorale prioriteiten (Programmadecreet 1998)</t>
  </si>
  <si>
    <t>Investering</t>
  </si>
  <si>
    <t>Cultuur en Jeugd</t>
  </si>
  <si>
    <t>0435167833</t>
  </si>
  <si>
    <t>De Werkhuizen</t>
  </si>
  <si>
    <t>0417534817</t>
  </si>
  <si>
    <t>Koninklijke Vlaamse Schouwburg</t>
  </si>
  <si>
    <t>0473364948</t>
  </si>
  <si>
    <t>MOUSSEM VZW</t>
  </si>
  <si>
    <t>0410679291</t>
  </si>
  <si>
    <t>Pensioenfonds KBC.</t>
  </si>
  <si>
    <t>0240682635</t>
  </si>
  <si>
    <t>Vlaamse Gemeenschapscommissie</t>
  </si>
  <si>
    <t>0460204424</t>
  </si>
  <si>
    <t>Art Basics for Children</t>
  </si>
  <si>
    <t>Cultuur en Jeugd: Projectsubsidie voor het realiseren van een kwaliteitsvol kunstproject in de publieke ruimte (Uitgavendecreet )</t>
  </si>
  <si>
    <t>0473063060</t>
  </si>
  <si>
    <t>de Nieuwe opdrachtgevers</t>
  </si>
  <si>
    <t>0408628435</t>
  </si>
  <si>
    <t>SOS VILLAGE D'ENFANTS BELGIQUE - SOS KINDERDORP BELGIE</t>
  </si>
  <si>
    <t>Cultuur, Jeugd en Media: Projectsubsidie voor bijkomende steun in het kader van het Noodfonds aan een organisatie die een werkingssubsidie ontvangt (Noodfondsdecreet 2020)</t>
  </si>
  <si>
    <t>Cultuur, Jeugd en Media</t>
  </si>
  <si>
    <t>0430973770</t>
  </si>
  <si>
    <t>Ancienne Belgique</t>
  </si>
  <si>
    <t>0836519387</t>
  </si>
  <si>
    <t>Architecture Muséum La Loge</t>
  </si>
  <si>
    <t>0431119765</t>
  </si>
  <si>
    <t>ARGOS</t>
  </si>
  <si>
    <t>0886570694</t>
  </si>
  <si>
    <t>Aubergine</t>
  </si>
  <si>
    <t>0450222332</t>
  </si>
  <si>
    <t>BLINDMAN</t>
  </si>
  <si>
    <t>0806498778</t>
  </si>
  <si>
    <t>CARAVAN PRODUCTION</t>
  </si>
  <si>
    <t>0413518522</t>
  </si>
  <si>
    <t>Centre d'Information de l'Architecture, de l'Urbanisme et du Design-Informatiecentrum voor Architectuur, Stedebouw en Design</t>
  </si>
  <si>
    <t>0466505167</t>
  </si>
  <si>
    <t>CHOUX DE BRUXELLES</t>
  </si>
  <si>
    <t>0864463604</t>
  </si>
  <si>
    <t>CULTUURLOKET</t>
  </si>
  <si>
    <t>0476091737</t>
  </si>
  <si>
    <t>FLAGEY</t>
  </si>
  <si>
    <t>0457355493</t>
  </si>
  <si>
    <t>GetBasic</t>
  </si>
  <si>
    <t>0469387849</t>
  </si>
  <si>
    <t>HET COLLECTIEF</t>
  </si>
  <si>
    <t>0862325347</t>
  </si>
  <si>
    <t>Hiros</t>
  </si>
  <si>
    <t>0478238704</t>
  </si>
  <si>
    <t>MERHABA</t>
  </si>
  <si>
    <t>0475962172</t>
  </si>
  <si>
    <t>MUZIEKPUBLIQUE</t>
  </si>
  <si>
    <t>0445491702</t>
  </si>
  <si>
    <t>Needcompany</t>
  </si>
  <si>
    <t>0420664848</t>
  </si>
  <si>
    <t>NEOS</t>
  </si>
  <si>
    <t>0412022346</t>
  </si>
  <si>
    <t>OKRA, trefpunt 55+</t>
  </si>
  <si>
    <t>0473380883</t>
  </si>
  <si>
    <t>PEEPING TOM</t>
  </si>
  <si>
    <t>0862153915</t>
  </si>
  <si>
    <t>Rekto:verso</t>
  </si>
  <si>
    <t>0431663856</t>
  </si>
  <si>
    <t>ROSAS</t>
  </si>
  <si>
    <t>Vorst</t>
  </si>
  <si>
    <t>0409572206</t>
  </si>
  <si>
    <t>S-PLUS</t>
  </si>
  <si>
    <t>0478422608</t>
  </si>
  <si>
    <t>WIELS CENTRE D'ARTS CONTEMPORAINS - CENTRUM VOOR HEDENDAAGSE KUNST</t>
  </si>
  <si>
    <t>0551843094</t>
  </si>
  <si>
    <t>Belgian Magic Federation</t>
  </si>
  <si>
    <t>Cultuur: Projectsubsidie voor een groot transversaal bovenlokaal cultuurproject (Uitgavendecreet )</t>
  </si>
  <si>
    <t>0702906936</t>
  </si>
  <si>
    <t>Blindmiddel</t>
  </si>
  <si>
    <t>0534956285</t>
  </si>
  <si>
    <t>City3</t>
  </si>
  <si>
    <t>0457415772</t>
  </si>
  <si>
    <t>Federatie Mondiale Democratische Organisaties</t>
  </si>
  <si>
    <t>0418539459</t>
  </si>
  <si>
    <t>Forum voor Vredesactie</t>
  </si>
  <si>
    <t>0406605192</t>
  </si>
  <si>
    <t>GEZINSBOND</t>
  </si>
  <si>
    <t>0536567673</t>
  </si>
  <si>
    <t>PSYCART</t>
  </si>
  <si>
    <t>0876343827</t>
  </si>
  <si>
    <t>Variaties, Koepelorganisatie voor dialecten en oraal erfgoed in Vlaanderen</t>
  </si>
  <si>
    <t>Cultuur: Projectsubsidie voor een initiatief binnen het sociaal-cultureel volwassenenwerk met middelen van de Nationale Loterij (Uitgavendecreet )</t>
  </si>
  <si>
    <t>0415016280</t>
  </si>
  <si>
    <t>cult! netwerk cultuurhuizen</t>
  </si>
  <si>
    <t>Cultuur: Projectsubsidie voor een participatie-initiatief met middelen van de Nationale Loterij (Uitgavendecreet )</t>
  </si>
  <si>
    <t>0415765556</t>
  </si>
  <si>
    <t>CULTUURVUUR</t>
  </si>
  <si>
    <t>0445093804</t>
  </si>
  <si>
    <t>Koerdisch Instituut</t>
  </si>
  <si>
    <t>0475250609</t>
  </si>
  <si>
    <t>publiq</t>
  </si>
  <si>
    <t>Cultuur: Projectsubsidie voor publiq voor een bijkomende opdracht in kader van het programma Doelgericht Digitaal Transformeren (Uitgavendecreet )</t>
  </si>
  <si>
    <t>0419667332</t>
  </si>
  <si>
    <t>Vlaamse Kring voor Esthetica</t>
  </si>
  <si>
    <t>Cultuur: Tewerkstellingssubsidie voor de regularisatie van gesubsidieerde contractuelen (GESCO) (Verzameldecreet 2019)</t>
  </si>
  <si>
    <t>Tewerkstelling</t>
  </si>
  <si>
    <t>Cultuur: Tewerkstellingssubsidie voor een organisatie in het culturele veld volgens de Vlaamse Intersectorale Akkoorden (VIA) (Decreet Vlaamse Intersectorale Akkoorden 2004)</t>
  </si>
  <si>
    <t>0418308243</t>
  </si>
  <si>
    <t>Amnesty International Vlaanderen</t>
  </si>
  <si>
    <t>0417579060</t>
  </si>
  <si>
    <t>Archief en Museum voor het Vlaams Leven te Brussel</t>
  </si>
  <si>
    <t>0806865301</t>
  </si>
  <si>
    <t>Architecture Workroom Brussels</t>
  </si>
  <si>
    <t>0860442953</t>
  </si>
  <si>
    <t>Avansa Citizenne</t>
  </si>
  <si>
    <t>0476796372</t>
  </si>
  <si>
    <t>beweging tegen geweld vzw zijn</t>
  </si>
  <si>
    <t>0473958925</t>
  </si>
  <si>
    <t>BRUSSEL BEHOORT ONS TOE</t>
  </si>
  <si>
    <t>0629858909</t>
  </si>
  <si>
    <t>Cultuurconnect</t>
  </si>
  <si>
    <t>0475787275</t>
  </si>
  <si>
    <t>De Ambrassade</t>
  </si>
  <si>
    <t>0807407808</t>
  </si>
  <si>
    <t>De Brusselse Organisatie voor de Emancipatie van Jongeren</t>
  </si>
  <si>
    <t>0473274777</t>
  </si>
  <si>
    <t>DE FEDERATIE SOCIAAL-CULTUREEL WERK EN AMATEURKUNSTEN</t>
  </si>
  <si>
    <t>0472436916</t>
  </si>
  <si>
    <t>De Transformisten</t>
  </si>
  <si>
    <t>0863064230</t>
  </si>
  <si>
    <t>De Vormers</t>
  </si>
  <si>
    <t>0430989113</t>
  </si>
  <si>
    <t>DE VRIENDEN VAN BROSELLA</t>
  </si>
  <si>
    <t>0424495457</t>
  </si>
  <si>
    <t>De Wakkere Burger</t>
  </si>
  <si>
    <t>0456630567</t>
  </si>
  <si>
    <t>De Witte Raaf - The White Raven</t>
  </si>
  <si>
    <t>0463519844</t>
  </si>
  <si>
    <t>DEMOS</t>
  </si>
  <si>
    <t>0416912136</t>
  </si>
  <si>
    <t>Dito</t>
  </si>
  <si>
    <t>0423552973</t>
  </si>
  <si>
    <t>FairFin</t>
  </si>
  <si>
    <t>0893863017</t>
  </si>
  <si>
    <t>FARO.Vlaams steunpunt voor cultureel erfgoed</t>
  </si>
  <si>
    <t>0410339989</t>
  </si>
  <si>
    <t>Femma</t>
  </si>
  <si>
    <t>0408047722</t>
  </si>
  <si>
    <t>Frans Masereel Fonds</t>
  </si>
  <si>
    <t>0440798979</t>
  </si>
  <si>
    <t>Furia</t>
  </si>
  <si>
    <t>0448071704</t>
  </si>
  <si>
    <t>GEMEENSCHAPSCENTRUM DE KROON</t>
  </si>
  <si>
    <t>0448654692</t>
  </si>
  <si>
    <t>GEMEENSCHAPSCENTRUM DE MARKTEN</t>
  </si>
  <si>
    <t>0449229764</t>
  </si>
  <si>
    <t>Gemeenschapscentrum De Vaartkapoen</t>
  </si>
  <si>
    <t>0448474649</t>
  </si>
  <si>
    <t>Gemeenschapscentrum De Zeyp</t>
  </si>
  <si>
    <t>Ganshoren</t>
  </si>
  <si>
    <t>0448074276</t>
  </si>
  <si>
    <t>Gemeenschapscentrum Den Dam</t>
  </si>
  <si>
    <t>Oudergem</t>
  </si>
  <si>
    <t>0448384775</t>
  </si>
  <si>
    <t>Gemeenschapscentrum Elzenhof</t>
  </si>
  <si>
    <t>0448789009</t>
  </si>
  <si>
    <t>Gemeenschapscentrum Essegem</t>
  </si>
  <si>
    <t>0447992025</t>
  </si>
  <si>
    <t>GEMEENSCHAPSCENTRUM EVERNA</t>
  </si>
  <si>
    <t>Evere</t>
  </si>
  <si>
    <t>0448302128</t>
  </si>
  <si>
    <t>GEMEENSCHAPSCENTRUM OP-WEULE</t>
  </si>
  <si>
    <t>0449928758</t>
  </si>
  <si>
    <t>Gemeenschapscentrum Pianofabriek</t>
  </si>
  <si>
    <t>0448851563</t>
  </si>
  <si>
    <t>Gemeenschapscentrum Ten Noey</t>
  </si>
  <si>
    <t>0415866714</t>
  </si>
  <si>
    <t>GEZINSSPORT VLAANDEREN</t>
  </si>
  <si>
    <t>0852034241</t>
  </si>
  <si>
    <t>GLOBE AROMA VZW</t>
  </si>
  <si>
    <t>0887643436</t>
  </si>
  <si>
    <t>GLUON</t>
  </si>
  <si>
    <t>0657921306</t>
  </si>
  <si>
    <t>Growfunding</t>
  </si>
  <si>
    <t>0500835348</t>
  </si>
  <si>
    <t>Jeugdhuizen Ondersteuning Brussel</t>
  </si>
  <si>
    <t>0441254285</t>
  </si>
  <si>
    <t>JINT COORDINATIEORGAAN VOOR INTERNATIONALE JONGERENWERKING</t>
  </si>
  <si>
    <t>0409979507</t>
  </si>
  <si>
    <t>Kristelijke Werknemersbeweging</t>
  </si>
  <si>
    <t>0418464730</t>
  </si>
  <si>
    <t>KUNST INHUIS KUNSTUITLEEN</t>
  </si>
  <si>
    <t>0544715970</t>
  </si>
  <si>
    <t>KUNSTENSTEUNPUNT</t>
  </si>
  <si>
    <t>0434918207</t>
  </si>
  <si>
    <t>OKRA-SPORT +</t>
  </si>
  <si>
    <t>0458462976</t>
  </si>
  <si>
    <t>ORBIT</t>
  </si>
  <si>
    <t>0454591587</t>
  </si>
  <si>
    <t>Ouders van Verongelukte Kinderen - SAVE</t>
  </si>
  <si>
    <t>0410130351</t>
  </si>
  <si>
    <t>Pasar</t>
  </si>
  <si>
    <t>0690635941</t>
  </si>
  <si>
    <t>PULSE TRANSITIENETWERK</t>
  </si>
  <si>
    <t>0412830713</t>
  </si>
  <si>
    <t>Rebelle</t>
  </si>
  <si>
    <t>0417871842</t>
  </si>
  <si>
    <t>RUGBY VLAANDEREN VZW</t>
  </si>
  <si>
    <t>0451743450</t>
  </si>
  <si>
    <t>S - Sport // Recreas vzw</t>
  </si>
  <si>
    <t>0419177679</t>
  </si>
  <si>
    <t>Samana, vereniging zonder winstoogmerk</t>
  </si>
  <si>
    <t>0878828017</t>
  </si>
  <si>
    <t>Samen</t>
  </si>
  <si>
    <t>0475324249</t>
  </si>
  <si>
    <t>SAMENHUIZEN</t>
  </si>
  <si>
    <t>0451440968</t>
  </si>
  <si>
    <t>Sankaa</t>
  </si>
  <si>
    <t>0464318115</t>
  </si>
  <si>
    <t>Sociaal Fonds voor het Sociaal - Cultureel Werk van de Vlaamse Gemeenschap</t>
  </si>
  <si>
    <t>0430838564</t>
  </si>
  <si>
    <t>Socius – Steunpunt Sociaal-Cultureel Werk</t>
  </si>
  <si>
    <t>0712776586</t>
  </si>
  <si>
    <t>Steunpunt voor Bovenlokale Cultuur</t>
  </si>
  <si>
    <t>0419730381</t>
  </si>
  <si>
    <t>Tennis en Padel Vlaanderen</t>
  </si>
  <si>
    <t>0430278340</t>
  </si>
  <si>
    <t>Theaterpublikaties</t>
  </si>
  <si>
    <t>0846221169</t>
  </si>
  <si>
    <t>Toestand</t>
  </si>
  <si>
    <t>0461760283</t>
  </si>
  <si>
    <t>UILENSPIEGEL</t>
  </si>
  <si>
    <t>0413720935</t>
  </si>
  <si>
    <t>Vief</t>
  </si>
  <si>
    <t>0671846546</t>
  </si>
  <si>
    <t>Vlaams Marokkaans Culturenhuis Darna</t>
  </si>
  <si>
    <t>0866011149</t>
  </si>
  <si>
    <t>Vlaams -Nederlands huis deBuren</t>
  </si>
  <si>
    <t>0418143838</t>
  </si>
  <si>
    <t>Vlaamse Atletiekliga</t>
  </si>
  <si>
    <t>0846518307</t>
  </si>
  <si>
    <t>Vlaamse Hockey Liga vzw.</t>
  </si>
  <si>
    <t>0479965403</t>
  </si>
  <si>
    <t>VLAAMSE SOCIAL - PROFITFONDSEN</t>
  </si>
  <si>
    <t>0419261219</t>
  </si>
  <si>
    <t>Vlaamse Tafeltennisliga</t>
  </si>
  <si>
    <t>0434380549</t>
  </si>
  <si>
    <t>Vluchtelingenwerk Vlaanderen</t>
  </si>
  <si>
    <t>0862340589</t>
  </si>
  <si>
    <t>VORMING EN ACTIE</t>
  </si>
  <si>
    <t>0412646116</t>
  </si>
  <si>
    <t>VVVUUR</t>
  </si>
  <si>
    <t>0409310009</t>
  </si>
  <si>
    <t>vzw Linx+</t>
  </si>
  <si>
    <t>0458084478</t>
  </si>
  <si>
    <t>Welzijnsschakels</t>
  </si>
  <si>
    <t>0416426839</t>
  </si>
  <si>
    <t>Welzijnszorg</t>
  </si>
  <si>
    <t>0458341034</t>
  </si>
  <si>
    <t>WERKGROEP VOOR EEN RECHTVAARDIGE EN VERANTWOORDE LANDBOUW</t>
  </si>
  <si>
    <t>0834535441</t>
  </si>
  <si>
    <t>Younited Belgium</t>
  </si>
  <si>
    <t>0412850014</t>
  </si>
  <si>
    <t>ZIJkant, de progressieve</t>
  </si>
  <si>
    <t>0475795886</t>
  </si>
  <si>
    <t>VLAAMS AUDIOVISUEEL FONDS</t>
  </si>
  <si>
    <t>Cultuur: Tussenkomst in de energiekosten van een culturele organisatie met een werkingssubsidie (Uitgavendecreet )</t>
  </si>
  <si>
    <t>Cultuur: Werkingssubsidie voor Cultuurloket (Verzameldecreet 2017)</t>
  </si>
  <si>
    <t>Cultuur: Werkingssubsidie voor Darna - Vlaams-Marrokaans Culturenhuis (Uitgavendecreet )</t>
  </si>
  <si>
    <t>Cultuur: Werkingssubsidie voor de Vlaamse Gemeenschapscommissie voor het  stimuleren van een lokaal cultuurbeleid in Brussel (Decreet Lokaal Cultuurbeleid 2012)</t>
  </si>
  <si>
    <t>Cultuur: Werkingssubsidie voor een organisatie die eerder een provinciale subsidie ontving (Uitgavendecreet )</t>
  </si>
  <si>
    <t>0413383316</t>
  </si>
  <si>
    <t>Jeugd en Muziek Brussel</t>
  </si>
  <si>
    <t>0420667323</t>
  </si>
  <si>
    <t>Mémoire d'Auschwitz - Centre d'Etudes et de Documentation/Auschwitz in Gedachtenis - Studie en Documentatiecentrum</t>
  </si>
  <si>
    <t>0501494750</t>
  </si>
  <si>
    <t>TONEELVERENIGING KONSEIR</t>
  </si>
  <si>
    <t>Cultuur: Werkingssubsidie voor een organisatie met een specifieke opdracht in het lokaal cultuurbeleid (Decreet Lokaal Cultuurbeleid 2012)</t>
  </si>
  <si>
    <t>Cultuur: Werkingssubsidie voor een steunpunt voor bovenlokale cultuurwerking (Decreet Bovenlokale Cultuurwerking 2018)</t>
  </si>
  <si>
    <t>Cultuur: Werkingssubsidie voor het Vlaams-Nederlands Huis deBuren (Verzameldecreet 2017)</t>
  </si>
  <si>
    <t>Cultuur: Werkingssubsidie voor Pulse Transitienetwerk (Uitgavendecreet )</t>
  </si>
  <si>
    <t>Cultuurwerk: Projectsubsidie voor een bovenlokaal cultuurproject (Decreet Bovenlokale Cultuurwerking 2018)</t>
  </si>
  <si>
    <t>0443854875</t>
  </si>
  <si>
    <t>Brussels Brecht Eisler Koor</t>
  </si>
  <si>
    <t>Watermaal-Bosvoorde</t>
  </si>
  <si>
    <t>0793108226</t>
  </si>
  <si>
    <t>Coreatelier</t>
  </si>
  <si>
    <t>0410944359</t>
  </si>
  <si>
    <t>FESTIVAL VAN VLAANDEREN INTERNATIONAAL BRUSSEL - EUROPA</t>
  </si>
  <si>
    <t>0448170682</t>
  </si>
  <si>
    <t>GEMEENSCHAPSCENTRUM DE LINDE</t>
  </si>
  <si>
    <t>0895313562</t>
  </si>
  <si>
    <t>Halfmoon</t>
  </si>
  <si>
    <t>0634784826</t>
  </si>
  <si>
    <t>Heisa!</t>
  </si>
  <si>
    <t>0769579192</t>
  </si>
  <si>
    <t>Leon</t>
  </si>
  <si>
    <t>0430906959</t>
  </si>
  <si>
    <t>PILAR</t>
  </si>
  <si>
    <t>0895896750</t>
  </si>
  <si>
    <t>TARTAAR</t>
  </si>
  <si>
    <t>0889040929</t>
  </si>
  <si>
    <t>LES ATELIERS CLAUS</t>
  </si>
  <si>
    <t>Cultuurwerk: Projectsubsidie voor een cultureel samenwerkingsinitiatief tussen Vlaanderen en de Duitstalige Gemeenschap (Uitgavendecreet )</t>
  </si>
  <si>
    <t>0454501418</t>
  </si>
  <si>
    <t>Q-02</t>
  </si>
  <si>
    <t>0629887019</t>
  </si>
  <si>
    <t>ASSITEJ BELGIUM</t>
  </si>
  <si>
    <t>Cultuurwerk: Projectsubsidie voor een cultureel samenwerkingsinitiatief tussen Vlaanderen en de Franse Gemeenschap (Uitgavendecreet )</t>
  </si>
  <si>
    <t>0413744986</t>
  </si>
  <si>
    <t>Bral – Stadsbeweging voor Brussel</t>
  </si>
  <si>
    <t>0463455508</t>
  </si>
  <si>
    <t>Brussels Philharmonic</t>
  </si>
  <si>
    <t>0448325486</t>
  </si>
  <si>
    <t>Gemeenschapscentrum Het Huys</t>
  </si>
  <si>
    <t>0448627671</t>
  </si>
  <si>
    <t>GEMEENSCHAPSCENTRUM TEN WEYNGAERT</t>
  </si>
  <si>
    <t>0738859193</t>
  </si>
  <si>
    <t>Kunstenwerkplaats</t>
  </si>
  <si>
    <t>0718731101</t>
  </si>
  <si>
    <t>Level Five</t>
  </si>
  <si>
    <t>0422914852</t>
  </si>
  <si>
    <t>MetX</t>
  </si>
  <si>
    <t>0413350850</t>
  </si>
  <si>
    <t>Scheppers-Anderlecht</t>
  </si>
  <si>
    <t>0758911073</t>
  </si>
  <si>
    <t>State of the Arts Support</t>
  </si>
  <si>
    <t>Cultuurwerk: Projectsubsidie voor een cultureel samenwerkingsinitiatief tussen Vlaanderen en de regio Hauts de France (Uitgavendecreet )</t>
  </si>
  <si>
    <t>0668980294</t>
  </si>
  <si>
    <t>HYOID</t>
  </si>
  <si>
    <t>0806230445</t>
  </si>
  <si>
    <t>SPIN</t>
  </si>
  <si>
    <t>Cultuurwerk: Projectsubsidie voor een cultureel samenwerkingsinitiatief tussen Vlaanderen en een ander land (Uitgavendecreet )</t>
  </si>
  <si>
    <t>0444206055</t>
  </si>
  <si>
    <t>BEAM AND JEWEL</t>
  </si>
  <si>
    <t>Cultuurwerk: Projectsubsidie voor een innovatief partnerproject (Verzameldecreet 2019)</t>
  </si>
  <si>
    <t>0446917602</t>
  </si>
  <si>
    <t>Creative Workers - Creatieve Werkers</t>
  </si>
  <si>
    <t>0472300621</t>
  </si>
  <si>
    <t>INTERACTIVE MEDIA ART LABORATORY</t>
  </si>
  <si>
    <t>0472427018</t>
  </si>
  <si>
    <t>KWAAD BLOED</t>
  </si>
  <si>
    <t>0534779806</t>
  </si>
  <si>
    <t>r-Ohm</t>
  </si>
  <si>
    <t>0879609856</t>
  </si>
  <si>
    <t>Music Fund</t>
  </si>
  <si>
    <t>Cultuurwerk: Projectsubsidie voor een internationaal of interregionaal cultureel intitiatief  (Uitgavendecreet )</t>
  </si>
  <si>
    <t>?</t>
  </si>
  <si>
    <t>Cultuurwerk: Tussenkomst in de reis- en verblijfskosten voor een internationaal initiatief binnen de amateurkunsten, het sociaal-cultureel volwassenenwerk, het participatiebeleid, de Vlaamse Gebarentaal en de circuskunsten (Uitgavendecreet )</t>
  </si>
  <si>
    <t>0662395875</t>
  </si>
  <si>
    <t>International Commission of European Citizens</t>
  </si>
  <si>
    <t>0786988516</t>
  </si>
  <si>
    <t>VZW scouts Ukkel</t>
  </si>
  <si>
    <t>Jeugd: Investeringssubsidie voor het realiseren van kwaliteitsvolle basisvoorzieningen en inrichting van  jeugdinfrastructuur (Uitgavendecreet)</t>
  </si>
  <si>
    <t>0861605270</t>
  </si>
  <si>
    <t>WACKO</t>
  </si>
  <si>
    <t>Jeugd: Projectsubsidie voor Pulse Transitienetwerk voor het ondersteunen van de jeugdsector op het vlak van duurzaamheid (Uitgavendecreet )</t>
  </si>
  <si>
    <t>Jeugd: Werkingssubsidie voor de Vlaamse Gemeenschapscommissie voor het voeren van een jeugdbeleid (Decreet Lokaal Jeugdbeleid 2012)</t>
  </si>
  <si>
    <t>0807830252</t>
  </si>
  <si>
    <t>Hello Hostel</t>
  </si>
  <si>
    <t>Jeugdtoerisme: Projectsubsidie voor een jeugdhostel in het kader van het Noodfonds (Noodfondsdecreet 2020)</t>
  </si>
  <si>
    <t>Koekelberg</t>
  </si>
  <si>
    <t>0459995576</t>
  </si>
  <si>
    <t>Flipper</t>
  </si>
  <si>
    <t>Jeugdtoerisme: Tewerkstellingssubsidie voor een hostel of een jeugdverblijf met comfortclassificatie comfort (Decreet Jeugdverblijven en Hostels 2022)</t>
  </si>
  <si>
    <t>0408171149</t>
  </si>
  <si>
    <t>NEUTRALE ZIEKENFONDSEN VAKANTIES</t>
  </si>
  <si>
    <t>Jeugdtoerisme: Tewerkstellingssubsidie voor een hostel of een jeugdverblijfcentrum (Decreet Jeugdverblijven en Hostels 2012)</t>
  </si>
  <si>
    <t>Jeugdtoerisme: Werkingssubsidie voor een hostel  (Decreet Jeugdverblijven en Hostels 2012)</t>
  </si>
  <si>
    <t>Jeugdtoerisme: Werkingssubsidie voor een jeugdverblijfcentrum type B  (Decreet Jeugdverblijven en Hostels 2012)</t>
  </si>
  <si>
    <t>Jeugdtoerisme: Werkingssubsidie voor een jeugdverblijfcentrum type C  (Decreet Jeugdverblijven en Hostels 2012)</t>
  </si>
  <si>
    <t>0267377629</t>
  </si>
  <si>
    <t>SCHOLENGROEP 8 : BRUSSEL</t>
  </si>
  <si>
    <t>Jeugdwerk: Projectsubsidie voor een bewegingsvriendelijke en gedeelde schoolspeelplaats (Uitgavendecreet )</t>
  </si>
  <si>
    <t>0839358618</t>
  </si>
  <si>
    <t>Cachet</t>
  </si>
  <si>
    <t>Jeugdwerk: Projectsubsidie voor een experimenteel initiatief  (Jeugddecreet 2012)</t>
  </si>
  <si>
    <t>0719592619</t>
  </si>
  <si>
    <t>DIG-IT</t>
  </si>
  <si>
    <t>Jeugdwerk: Projectsubsidie voor een vernieuwend initiatief ter uitvoering van het Vlaams Jeugd- en Kinderrechtenbeleidsplan (Uitgavendecreet )</t>
  </si>
  <si>
    <t>0417369323</t>
  </si>
  <si>
    <t>Hart voor Handicap</t>
  </si>
  <si>
    <t>Jeugdwerk: Projectsubsidie voor het connecteren met kinderen en jongeren in een maatschappelijk kwetsbare positie het kader van het Noodfonds (Noodfondsdecreet 2020)</t>
  </si>
  <si>
    <t>0848600045</t>
  </si>
  <si>
    <t>Bekile Jeugdwerking</t>
  </si>
  <si>
    <t>0821610883</t>
  </si>
  <si>
    <t>Cultureghem VZW</t>
  </si>
  <si>
    <t>0874873682</t>
  </si>
  <si>
    <t>MEDIA ACTIE KUREGEM STAD</t>
  </si>
  <si>
    <t>0473486593</t>
  </si>
  <si>
    <t>MINOR-NDAKO &amp; JUNA</t>
  </si>
  <si>
    <t>0434994718</t>
  </si>
  <si>
    <t>Uit de Marge VZW</t>
  </si>
  <si>
    <t>0536785726</t>
  </si>
  <si>
    <t>vereniging zonder winstoogmerk Racing White Daring Molenbeek Girls</t>
  </si>
  <si>
    <t>0464880517</t>
  </si>
  <si>
    <t>YOUTHSTART BELGIUM</t>
  </si>
  <si>
    <t>0881247572</t>
  </si>
  <si>
    <t>JOC Europe</t>
  </si>
  <si>
    <t>Jeugdwerk: Tewerkstellingssubsidie voor een (boven)lokale jeugdvereniging via het Derde Arbeidscircuit (DAC) (Decreet Derde Arbeidscircuit 2003)</t>
  </si>
  <si>
    <t>Jeugdwerk: Tewerkstellingssubsidie voor een erkend jeugdhuis via het Derde Arbeidscircuit (DAC) (Decreet Derde Arbeidscircuit 2003)</t>
  </si>
  <si>
    <t>0810642163</t>
  </si>
  <si>
    <t>PARTAGE EN COULEURS</t>
  </si>
  <si>
    <t>Jeugdwerk: Tewerkstellingssubsidie voor een erkende landelijk georganiseerde jeugdvereniging via het Derde Arbeidscircuit (DAC) (Decreet Derde Arbeidscircuit 2003)</t>
  </si>
  <si>
    <t>Jeugdwerk: Werkingssubsidie voor een bovenlokaal geprofessionaliseerd jeugdhuis  (Decreet Bovenlokaal Jeugdbeleid 2017)</t>
  </si>
  <si>
    <t>Jeugdwerk: Werkingssubsidie voor een erkende cultuureducatieve vereniging (Jeugddecreet 2012)</t>
  </si>
  <si>
    <t>Jeugdwerk: Werkingssubsidie voor een erkende landelijk georganiseerde jeugdvereniging (Jeugddecreet 2012)</t>
  </si>
  <si>
    <t>0523889476</t>
  </si>
  <si>
    <t>CoderDojo Belgium</t>
  </si>
  <si>
    <t>0409920713</t>
  </si>
  <si>
    <t>Humanistische Jongeren</t>
  </si>
  <si>
    <t>Jeugdwerk: Werkingssubsidie voor een erkende vereniging informatie en participatie (Jeugddecreet 2012)</t>
  </si>
  <si>
    <t>0415738733</t>
  </si>
  <si>
    <t>Magik?</t>
  </si>
  <si>
    <t>Jeugdwerk: Werkingssubsidie voor een intermediaire organisatie (Jeugddecreet 2012)</t>
  </si>
  <si>
    <t>Jeugdwerk: Werkingssubsidie voor een landelijke jeugdorganisatie als bijkomende steun in het kader van het Noodfonds  (Noodfondsdecreet 2020)</t>
  </si>
  <si>
    <t>Jeugdwerk: Werkingssubsidie voor geprofessionaliseerd jeugdwerk met maatschappelijke kwetsbare jeugd (Decreet Bovenlokaal Jeugdbeleid 2017)</t>
  </si>
  <si>
    <t>Nationale commissie voor de rechten van het kind</t>
  </si>
  <si>
    <t>Kinderrechtenbeleid: Dotatie aan de Nationale Commissie voor de Rechten van het Kind  (Decreet Nationale Commissie voor de Rechten van het Kind 2006)</t>
  </si>
  <si>
    <t>Kinderrechtenbeleid: Projectsubsidie voor een initiatief ter uitvoering van het Vlaams Jeugd- en Kinderrechtenbeleidsplan  (Uitgavendecreet)</t>
  </si>
  <si>
    <t>Kinderrechtenbeleid: Projectsubsidie voor een vernieuwend initiatief ter uitvoering van het Vlaams Jeugd- en Kinderrechtenbeleidsplan (Jeugddecreet 2012)</t>
  </si>
  <si>
    <t>0847950640</t>
  </si>
  <si>
    <t>TOEKOMSTATELIERDEAVENIR</t>
  </si>
  <si>
    <t>0449012406</t>
  </si>
  <si>
    <t>Vrije Universiteit Brussel</t>
  </si>
  <si>
    <t>0244142664</t>
  </si>
  <si>
    <t>De Vlaamse Radio- en Televisieomroeporganisatie</t>
  </si>
  <si>
    <t>0407721781</t>
  </si>
  <si>
    <t>Association Ornithologique De Belgique - Algemene Ornithologische Bond Van België</t>
  </si>
  <si>
    <t>Participatiebeleid: Projectsubsidie voor een hobbyvereniging met een landelijke werking in Vlaanderen en Brussel (Participatiedecreet 2008)</t>
  </si>
  <si>
    <t>0410802027</t>
  </si>
  <si>
    <t>UNION ROYALE BELGE DES AMATEURS-EMETTEURS - KONINKLIJKE UNIE VAN DE BELGISCHE ZENDAMATEURS - KONIGLICHE UNION DER BELGISCHEN FUNKAMATEURE</t>
  </si>
  <si>
    <t>0649697486</t>
  </si>
  <si>
    <t>Cinemaximiliaan</t>
  </si>
  <si>
    <t>Participatiebeleid: Projectsubsidie voor een initiatief dat de participatie van kansengroepen aan het cultuur-, jeugd- of sportaanbod bevordert (Participatiedecreet 2008)</t>
  </si>
  <si>
    <t>0645913595</t>
  </si>
  <si>
    <t>Compagnie sQueezz</t>
  </si>
  <si>
    <t>0635596062</t>
  </si>
  <si>
    <t>PALHIK MANA VZW</t>
  </si>
  <si>
    <t>0875606528</t>
  </si>
  <si>
    <t>Walter werkt</t>
  </si>
  <si>
    <t>Participatiebeleid: Werkingssubsidie voor een lokaal netwerk dat de vrijetijdsparticipatie van personen in armoede bevordert (Participatiedecreet 2008)</t>
  </si>
  <si>
    <t>Participatiebeleid: Werkingssubsidie voor een participatie-instelling voor de verhoging en verbreding van participatie (Participatiedecreet 2008)</t>
  </si>
  <si>
    <t>Participatiebeleid: Werkingssubsidie voor een vereniging met een specifieke opdracht met betrekking tot het verenigingsleven (Participatiedecreet 2008)</t>
  </si>
  <si>
    <t>0402992834</t>
  </si>
  <si>
    <t>Brailleliga Vereniging voor hulp aan blinde en slechtziende personen</t>
  </si>
  <si>
    <t>0410524388</t>
  </si>
  <si>
    <t>De Praktische School</t>
  </si>
  <si>
    <t>0478953435</t>
  </si>
  <si>
    <t>LEVL</t>
  </si>
  <si>
    <t>0864536155</t>
  </si>
  <si>
    <t>Vlaams Netwerk van verenigingen waar armen het woord nemen</t>
  </si>
  <si>
    <t>Participatiebeleid: Werkingssubsidie voor het stimuleren en faciliteren van participatie via communicatie- en informatie (Participatiedecreet 2008)</t>
  </si>
  <si>
    <t>0828386235</t>
  </si>
  <si>
    <t>Hyperform</t>
  </si>
  <si>
    <t>Theys, Koen</t>
  </si>
  <si>
    <t>0407571630</t>
  </si>
  <si>
    <t>Concours Musical International Reine Elisabeth de Belgique</t>
  </si>
  <si>
    <t>Professionele kunsten: Prijs voor een laureaat van de Koningin Elisabethwedstrijd (Uitgavendecreet )</t>
  </si>
  <si>
    <t>Prijs</t>
  </si>
  <si>
    <t>0895408978</t>
  </si>
  <si>
    <t>Paleis voor Schone Kunsten</t>
  </si>
  <si>
    <t>Professionele kunsten: Projectsubsidie voor Bozar - Paleis voor Schone Kunsten (Uitgavendecreet )</t>
  </si>
  <si>
    <t>0759426757</t>
  </si>
  <si>
    <t>ACT2</t>
  </si>
  <si>
    <t>Professionele kunsten: Projectsubsidie voor de internationale presentatie van een kunstproductie (Kunstendecreet 2021)</t>
  </si>
  <si>
    <t>0787962276</t>
  </si>
  <si>
    <t>Medusa Off Space</t>
  </si>
  <si>
    <t>0878889680</t>
  </si>
  <si>
    <t>SO-ON</t>
  </si>
  <si>
    <t>0787314851</t>
  </si>
  <si>
    <t>The Agprognostic Temple</t>
  </si>
  <si>
    <t>Professionele kunsten: Projectsubsidie voor een doorbraaktraject van een professionele kunstenaar (Kunstendecreet 2013)</t>
  </si>
  <si>
    <t>0542475468</t>
  </si>
  <si>
    <t>JUBILEE</t>
  </si>
  <si>
    <t>Linkebeek</t>
  </si>
  <si>
    <t>0733913777</t>
  </si>
  <si>
    <t>A7LA5</t>
  </si>
  <si>
    <t>Professionele kunsten: Projectsubsidie voor een in tijd en doelstelling beperkt initiatief van een kunstenaar of een kunstwerker (Kunstendecreet 2013)</t>
  </si>
  <si>
    <t>0746680066</t>
  </si>
  <si>
    <t>Architecture Curating Practice</t>
  </si>
  <si>
    <t>0884997811</t>
  </si>
  <si>
    <t>Auguste Orts</t>
  </si>
  <si>
    <t>0746628695</t>
  </si>
  <si>
    <t>Baike</t>
  </si>
  <si>
    <t>0836604709</t>
  </si>
  <si>
    <t>COHORT PRODUCTIONS</t>
  </si>
  <si>
    <t>0460609646</t>
  </si>
  <si>
    <t>Constant Vereniging voor Kunst en Media</t>
  </si>
  <si>
    <t>0835022322</t>
  </si>
  <si>
    <t>Disagree</t>
  </si>
  <si>
    <t>0677406626</t>
  </si>
  <si>
    <t>ECHO CHAMBER</t>
  </si>
  <si>
    <t>0688702572</t>
  </si>
  <si>
    <t>elephy</t>
  </si>
  <si>
    <t>0543352527</t>
  </si>
  <si>
    <t>L.U.T.E.</t>
  </si>
  <si>
    <t>0542360850</t>
  </si>
  <si>
    <t>Manyone</t>
  </si>
  <si>
    <t>0473420079</t>
  </si>
  <si>
    <t>N.N.</t>
  </si>
  <si>
    <t>0470189088</t>
  </si>
  <si>
    <t>Nadine</t>
  </si>
  <si>
    <t>0896755397</t>
  </si>
  <si>
    <t>Productions Associées</t>
  </si>
  <si>
    <t>0534814943</t>
  </si>
  <si>
    <t>Scum Pictures</t>
  </si>
  <si>
    <t>0432536163</t>
  </si>
  <si>
    <t>ULTIMA VEZ</t>
  </si>
  <si>
    <t>Walhain</t>
  </si>
  <si>
    <t>0884010092</t>
  </si>
  <si>
    <t>Workspacebrussels</t>
  </si>
  <si>
    <t>0872742949</t>
  </si>
  <si>
    <t>51N4E Cast</t>
  </si>
  <si>
    <t>Professionele kunsten: Projectsubsidie voor een in tijd en doelstelling beperkt initiatief van een kunstenorganisatie (Kunstendecreet 2013)</t>
  </si>
  <si>
    <t>0829834901</t>
  </si>
  <si>
    <t>AgwA</t>
  </si>
  <si>
    <t>0722590711</t>
  </si>
  <si>
    <t>Artistic Research Production</t>
  </si>
  <si>
    <t>0866215938</t>
  </si>
  <si>
    <t>Bâtard Brussels vzw</t>
  </si>
  <si>
    <t>0553768941</t>
  </si>
  <si>
    <t>BBS SERVICES</t>
  </si>
  <si>
    <t>0844036986</t>
  </si>
  <si>
    <t>BC ARCHITECTEN</t>
  </si>
  <si>
    <t>0835246412</t>
  </si>
  <si>
    <t>BRUSSELS ART DAYS</t>
  </si>
  <si>
    <t>0460976365</t>
  </si>
  <si>
    <t>BRUXELLES-MUSEES-EXPOSITIONS - BRUSSEL-MUSEA-TENTOONSELLINGEN</t>
  </si>
  <si>
    <t>0882298736</t>
  </si>
  <si>
    <t>COMPAGNIE BARBARIE</t>
  </si>
  <si>
    <t>0885098472</t>
  </si>
  <si>
    <t>contius foundation</t>
  </si>
  <si>
    <t>0680700171</t>
  </si>
  <si>
    <t>DESCHONECOMPANIE</t>
  </si>
  <si>
    <t>0898763101</t>
  </si>
  <si>
    <t>ECCE</t>
  </si>
  <si>
    <t>0561706808</t>
  </si>
  <si>
    <t>FASO DANSE THEATRE</t>
  </si>
  <si>
    <t>0729708531</t>
  </si>
  <si>
    <t>FORREAL</t>
  </si>
  <si>
    <t>0503777319</t>
  </si>
  <si>
    <t>Imago Mundi</t>
  </si>
  <si>
    <t>0636937929</t>
  </si>
  <si>
    <t>Koekelbergse Alliantie van Knutselaars</t>
  </si>
  <si>
    <t>0477689762</t>
  </si>
  <si>
    <t>KOMPLOT</t>
  </si>
  <si>
    <t>0838341997</t>
  </si>
  <si>
    <t>KUNSTATELIER OPPERSTRAAT</t>
  </si>
  <si>
    <t>0810405009</t>
  </si>
  <si>
    <t>Musica Luminis</t>
  </si>
  <si>
    <t>0443895061</t>
  </si>
  <si>
    <t>MUSURGIA</t>
  </si>
  <si>
    <t>0839473236</t>
  </si>
  <si>
    <t>Revue Blanche</t>
  </si>
  <si>
    <t>0885331173</t>
  </si>
  <si>
    <t>ROTOR</t>
  </si>
  <si>
    <t>0475687307</t>
  </si>
  <si>
    <t>SARMA</t>
  </si>
  <si>
    <t>0638776969</t>
  </si>
  <si>
    <t>SMOG</t>
  </si>
  <si>
    <t>0561972864</t>
  </si>
  <si>
    <t>STRAY LIGHT</t>
  </si>
  <si>
    <t>0680638805</t>
  </si>
  <si>
    <t>TransfoCollect vzw</t>
  </si>
  <si>
    <t>0505767106</t>
  </si>
  <si>
    <t>Trio Khaldei</t>
  </si>
  <si>
    <t>0449832847</t>
  </si>
  <si>
    <t>Tristero</t>
  </si>
  <si>
    <t>0677989913</t>
  </si>
  <si>
    <t>Twenty Nine Studio &amp; Production</t>
  </si>
  <si>
    <t>0899039352</t>
  </si>
  <si>
    <t>URA ARCHITECTEN</t>
  </si>
  <si>
    <t>0875584950</t>
  </si>
  <si>
    <t>VOETVOLK</t>
  </si>
  <si>
    <t>0651836040</t>
  </si>
  <si>
    <t>VOLTA</t>
  </si>
  <si>
    <t>0860940326</t>
  </si>
  <si>
    <t>VZW AVENTURA MUSICA</t>
  </si>
  <si>
    <t>Professionele kunsten: Projectsubsidie voor een initiatief in uitvoering van het kunstenbeleid (Uitgavendecreet )</t>
  </si>
  <si>
    <t>0665915985</t>
  </si>
  <si>
    <t>A Place in the sun</t>
  </si>
  <si>
    <t>Professionele kunsten: Projectsubsidie voor een initiatief van een kunstenaar, een kunstwerker of een kunstenorganisatie (Kunstendecreet 2021)</t>
  </si>
  <si>
    <t>0550585163</t>
  </si>
  <si>
    <t>Accattone</t>
  </si>
  <si>
    <t>0775719688</t>
  </si>
  <si>
    <t>Belgisch Instituut Grafisch Ontwerp</t>
  </si>
  <si>
    <t>0408124233</t>
  </si>
  <si>
    <t>Bloet</t>
  </si>
  <si>
    <t>0739874329</t>
  </si>
  <si>
    <t>Czvek Rigby architecture</t>
  </si>
  <si>
    <t>0546823543</t>
  </si>
  <si>
    <t>De Bedoeling</t>
  </si>
  <si>
    <t>0784538572</t>
  </si>
  <si>
    <t>Dinsdag.org</t>
  </si>
  <si>
    <t>0743763930</t>
  </si>
  <si>
    <t>Enthusiast Music</t>
  </si>
  <si>
    <t>0478132695</t>
  </si>
  <si>
    <t>ETABLISSEMENT D'EN FACE PROJECTS</t>
  </si>
  <si>
    <t>0726960758</t>
  </si>
  <si>
    <t>Fourthirty-one</t>
  </si>
  <si>
    <t>0790438152</t>
  </si>
  <si>
    <t>Goggles</t>
  </si>
  <si>
    <t>0848321220</t>
  </si>
  <si>
    <t>Headquarters Of The Mouvement</t>
  </si>
  <si>
    <t>0643463554</t>
  </si>
  <si>
    <t>kamikamka</t>
  </si>
  <si>
    <t>0544750812</t>
  </si>
  <si>
    <t>memex</t>
  </si>
  <si>
    <t>0712914366</t>
  </si>
  <si>
    <t>Messidor</t>
  </si>
  <si>
    <t>0521726178</t>
  </si>
  <si>
    <t>Mouvance</t>
  </si>
  <si>
    <t>0643781575</t>
  </si>
  <si>
    <t>NADA &amp; CO</t>
  </si>
  <si>
    <t>0464335931</t>
  </si>
  <si>
    <t>Octurn</t>
  </si>
  <si>
    <t>0635721865</t>
  </si>
  <si>
    <t>Robin vzw</t>
  </si>
  <si>
    <t>0793525227</t>
  </si>
  <si>
    <t>studio cubo</t>
  </si>
  <si>
    <t>0848186509</t>
  </si>
  <si>
    <t>Studio Lieven De Boeck</t>
  </si>
  <si>
    <t>0644597365</t>
  </si>
  <si>
    <t>Timely</t>
  </si>
  <si>
    <t>0476059667</t>
  </si>
  <si>
    <t>European Festivals Association</t>
  </si>
  <si>
    <t>Professionele kunsten: Projectsubsidie voor een initiatief van een netwerkorganisatie (Kunstendecreet 2013)</t>
  </si>
  <si>
    <t>0438869867</t>
  </si>
  <si>
    <t>Informal European Theatre Meeting</t>
  </si>
  <si>
    <t>Professionele kunsten: Projectsubsidie voor Kunstenpunt voor Flanders Culture (Uitgavendecreet )</t>
  </si>
  <si>
    <t>Professionele kunsten: Tewerkstellingssubsidie voor een organisatie binnen de professionele kunsten via het Derde Arbeidscircuit (DAC) (Decreet Derde Arbeidscircuit 2003)</t>
  </si>
  <si>
    <t>0414042520</t>
  </si>
  <si>
    <t>Cultureel Animatiecentrum Beursschouwburg</t>
  </si>
  <si>
    <t>0421418379</t>
  </si>
  <si>
    <t>Sint-Lukasgalerie Brussel</t>
  </si>
  <si>
    <t>0478402416</t>
  </si>
  <si>
    <t>SOCIAAL FONDS VOOR DE PODIUMKUNSTEN VAN DE VLAAMSE GEMEENSCHAP</t>
  </si>
  <si>
    <t>Professionele kunsten: Tewerkstellingssubsidie voor het Sociaal Fonds voor de Podiumkunsten voor oudere kunstenaars (Uitgavendecreet )</t>
  </si>
  <si>
    <t>Professionele kunsten: Tussenkomst in de kosten voor deelname aan een internationaal presentatiemoment (Kunstendecreet 2021)</t>
  </si>
  <si>
    <t>0759952141</t>
  </si>
  <si>
    <t>Ballroom</t>
  </si>
  <si>
    <t>0552734704</t>
  </si>
  <si>
    <t>COWARD FACTORY</t>
  </si>
  <si>
    <t>0776937138</t>
  </si>
  <si>
    <t>Dishwash vzw</t>
  </si>
  <si>
    <t>0478487439</t>
  </si>
  <si>
    <t>fieldworks</t>
  </si>
  <si>
    <t>0838447907</t>
  </si>
  <si>
    <t>Ganseman, Yannick</t>
  </si>
  <si>
    <t>0642825928</t>
  </si>
  <si>
    <t>Gnomon</t>
  </si>
  <si>
    <t>0828517283</t>
  </si>
  <si>
    <t>Great Investment vzw</t>
  </si>
  <si>
    <t>0542491108</t>
  </si>
  <si>
    <t>Hiatus</t>
  </si>
  <si>
    <t>0776898635</t>
  </si>
  <si>
    <t>newpolyphonies vzw</t>
  </si>
  <si>
    <t>0777711356</t>
  </si>
  <si>
    <t>Outline</t>
  </si>
  <si>
    <t>0723954748</t>
  </si>
  <si>
    <t>Slagwerk</t>
  </si>
  <si>
    <t>0534346670</t>
  </si>
  <si>
    <t>Professionele kunsten: Tussenkomst in de kosten voor een buitenlandse publieke presentatie van een kunstenaar (Kunstendecreet 2013)</t>
  </si>
  <si>
    <t>Professionele kunsten: Tussenkomst in de kosten voor een buitenlandse publieke presentatie van een professionele kunstenorganisatie (Kunstendecreet 2013)</t>
  </si>
  <si>
    <t>0478854554</t>
  </si>
  <si>
    <t>BUELENS PAULINA</t>
  </si>
  <si>
    <t>0567647562</t>
  </si>
  <si>
    <t>CHARLIE PRODUCTION</t>
  </si>
  <si>
    <t>0683512676</t>
  </si>
  <si>
    <t>DOGMA Architects</t>
  </si>
  <si>
    <t>0630885327</t>
  </si>
  <si>
    <t>Greylight Projects</t>
  </si>
  <si>
    <t>0875839328</t>
  </si>
  <si>
    <t>JAN MOT</t>
  </si>
  <si>
    <t>0700263091</t>
  </si>
  <si>
    <t>Metadrone Music Association</t>
  </si>
  <si>
    <t>Professionele kunsten: Werkingssubsidie voor cultuurhuis Flagey voor hun eigen werking en voor de huisvesting van het Brussels Philharmonic in het Flageygebouw (Uitgavendecreet )</t>
  </si>
  <si>
    <t>Professionele kunsten: Werkingssubsidie voor de spreiding van kunstwerken (Kunstendecreet 2013)</t>
  </si>
  <si>
    <t>Professionele kunsten: Werkingssubsidie voor de spreiding van kunstwerken. (Uitgavendecreet )</t>
  </si>
  <si>
    <t>0478855544</t>
  </si>
  <si>
    <t>(K-RAA-K)3</t>
  </si>
  <si>
    <t>Professionele kunsten: Werkingssubsidie voor een kunstenorganisatie voor een periode van 5 jaar (Kunstendecreet 2021)</t>
  </si>
  <si>
    <t>0867484361</t>
  </si>
  <si>
    <t>A TWO DOGS COMPANY</t>
  </si>
  <si>
    <t>0457650750</t>
  </si>
  <si>
    <t>Brussels Jazz Orchestra</t>
  </si>
  <si>
    <t>0452971984</t>
  </si>
  <si>
    <t>Damaged Goods</t>
  </si>
  <si>
    <t>0445415288</t>
  </si>
  <si>
    <t>Gonzo Circus</t>
  </si>
  <si>
    <t>0452977132</t>
  </si>
  <si>
    <t>ICTUS</t>
  </si>
  <si>
    <t>0446277303</t>
  </si>
  <si>
    <t>KUNSTENFESTIVALDESARTS</t>
  </si>
  <si>
    <t>0471517691</t>
  </si>
  <si>
    <t>Mus-E Belgium</t>
  </si>
  <si>
    <t>0876040157</t>
  </si>
  <si>
    <t>OVERTOON</t>
  </si>
  <si>
    <t>0451435822</t>
  </si>
  <si>
    <t>Oxalys</t>
  </si>
  <si>
    <t>0462375838</t>
  </si>
  <si>
    <t>RECYCLART</t>
  </si>
  <si>
    <t>0471529470</t>
  </si>
  <si>
    <t>ZINNEKE</t>
  </si>
  <si>
    <t>Professionele kunsten: Werkingssubsidie voor een kunstenorgansiatie voor een periode van 10 jaar (Kunstendecreet 2021)</t>
  </si>
  <si>
    <t>0418716633</t>
  </si>
  <si>
    <t>Kaaitheater</t>
  </si>
  <si>
    <t>Professionele kunsten: Werkingssubsidie voor een kunstinstelling (Kunstendecreet 2013)</t>
  </si>
  <si>
    <t>Professionele kunsten: Werkingssubsidie voor een kunstinstelling (Kunstendecreet 2021)</t>
  </si>
  <si>
    <t>Professionele kunsten: Werkingssubsidie voor een podiumorganisatie in het Brusselse Hoofdstedelijke Gewest (Uitgavendecreet )</t>
  </si>
  <si>
    <t>Professionele kunsten: Werkingssubsidie voor een professionele kunstenorganisatie (Kunstendecreet 2013)</t>
  </si>
  <si>
    <t>0463942783</t>
  </si>
  <si>
    <t>Nieuw Internationaal Cultureel Centrum vereniging zonder winstoogmerk</t>
  </si>
  <si>
    <t>Professionele kunsten: Werkingssubsidie voor een steunpunt voor professionele kunsten (Kunstendecreet 2013)</t>
  </si>
  <si>
    <t>Professionele kunsten: Werkingssubsidie voor Kunstenpunt, VI.BE, Kunst in Huis en het Vlaams Architectuurinstituut voor hun specifieke taak in het kunstenveld (Kunstendecreet 2021)</t>
  </si>
  <si>
    <t>Professionele kunsten: Werkingssubsidie voor Vi.Be (Uitgavendecreet )</t>
  </si>
  <si>
    <t>0841642076</t>
  </si>
  <si>
    <t>Topstukkenfonds</t>
  </si>
  <si>
    <t>Roerend cultureel erfgoed: Dotatie aan het Topstukkenfonds (Decreet Bescherming Roerend Cultureel Erfgoed 2003)</t>
  </si>
  <si>
    <t>0871517086</t>
  </si>
  <si>
    <t>PACKED- EXPERTISECENTRUM DIGITAAL ERFGOED</t>
  </si>
  <si>
    <t>Roerend cultureel erfgoed: Projectsubsidie voor de cofinanciering van een internationaal initiatief (Cultureel Erfgoeddecreet 2012)</t>
  </si>
  <si>
    <t>Roerend cultureel erfgoed: Projectsubsidie voor een inhaalbeweging op het vlak van digitale collectieregistratie (Uitgavendecreet )</t>
  </si>
  <si>
    <t>0456019566</t>
  </si>
  <si>
    <t>Archief- en Onderzoekscentrum voor Vrouwengeschiedenis</t>
  </si>
  <si>
    <t>Roerend cultureel erfgoed: Projectsubsidie voor een internationaal of landelijk initiatief (Cultureel Erfgoeddecreet 2017)</t>
  </si>
  <si>
    <t>0255710113</t>
  </si>
  <si>
    <t>Erasmushogeschool Brussel</t>
  </si>
  <si>
    <t>0678825301</t>
  </si>
  <si>
    <t>Polynikis</t>
  </si>
  <si>
    <t>Roerend cultureel erfgoed: Projectsubsidie voor een internationaal, landelijk of bovenlokaal initiatief  (Cultureel Erfgoeddecreet 2021)</t>
  </si>
  <si>
    <t>0799902481</t>
  </si>
  <si>
    <t>Archief Philippe Van Snick</t>
  </si>
  <si>
    <t>Roerend cultureel erfgoed: Projectsubsidie voor het borgen van de nalatenschap van een hedendaagse kunstenaar (Uitgavendecreet )</t>
  </si>
  <si>
    <t>0462663769</t>
  </si>
  <si>
    <t>Fonds Lucien De Roeck</t>
  </si>
  <si>
    <t>Roerend cultureel erfgoed: Projectsubsidie voor het doorgeven van vakmanschap in een meester-leerlingtraject (Uitgavendecreet )</t>
  </si>
  <si>
    <t>0816728221</t>
  </si>
  <si>
    <t>Güngor, Benan</t>
  </si>
  <si>
    <t>Roerend cultureel erfgoed: Werkingssubsidie voor een collectiebeherende organisatie  (Cultureel Erfgoeddecreet 2017)</t>
  </si>
  <si>
    <t>Roerend cultureel erfgoed: Werkingssubsidie voor een cultureel-erfgoedconvenant (Cultureel Erfgoeddecreet 2012)</t>
  </si>
  <si>
    <t>Roerend cultureel erfgoed: Werkingssubsidie voor een cultureelerfgoedconvenant (Cultureel Erfgoeddecreet 2017)</t>
  </si>
  <si>
    <t>Roerend cultureel erfgoed: Werkingssubsidie voor het Studiecentrum Vlaamse Muziek (Uitgavendecreet )</t>
  </si>
  <si>
    <t>Sociaal-Cultureel Volwassenenwerk: Projectsubsidie voor een sociaal-cultureel initiatief (Decreet Sociaal-cultureel Volwassenenwerk 2017)</t>
  </si>
  <si>
    <t>0850337434</t>
  </si>
  <si>
    <t>ALGEMEEN CHRISTELIJK WERKERSVERBOND ARRONDISSEMENT BRUSSEL</t>
  </si>
  <si>
    <t>Sociaal-Cultureel Volwassenenwerk: Tewerkstellingssubsidie voor een organisatie binnen het sociaal-cultureel volwassenenwerk via het Derde Arbeidscircuit (DAC) (Decreet Derde Arbeidscircuit 2003)</t>
  </si>
  <si>
    <t>0455555451</t>
  </si>
  <si>
    <t>Amazone</t>
  </si>
  <si>
    <t>0414371132</t>
  </si>
  <si>
    <t>CURIEUS</t>
  </si>
  <si>
    <t>0418001506</t>
  </si>
  <si>
    <t>Educo</t>
  </si>
  <si>
    <t>0418128495</t>
  </si>
  <si>
    <t>Huis van de Arbeid - Maison du Travail</t>
  </si>
  <si>
    <t>0425450017</t>
  </si>
  <si>
    <t>Liberaal Verbond voor Zelfstandigen-Vormingsdienst</t>
  </si>
  <si>
    <t>0421722643</t>
  </si>
  <si>
    <t>Mensen &amp; Wetenschap</t>
  </si>
  <si>
    <t>0414831386</t>
  </si>
  <si>
    <t>UNIZO ONDERNEMERSVERENIGING</t>
  </si>
  <si>
    <t>Sociaal-Cultureel Volwassenenwerk: Werkingssubsidie voor een belangenbehartiger Sociaal-cultureel Volwassenenwerk en Amateurkunsten (Decreet Sociaal-cultureel Volwassenenwerk 2003)</t>
  </si>
  <si>
    <t>Sociaal-Cultureel Volwassenenwerk: Werkingssubsidie voor een belangenbehartiger voor sociaal-cultureel werk en amateurkunsten (Decreet Sociaal-cultureel Volwassenenwerk 2017)</t>
  </si>
  <si>
    <t>Sociaal-Cultureel Volwassenenwerk: Werkingssubsidie voor een beweging (Decreet Sociaal-cultureel Volwassenenwerk 2003)</t>
  </si>
  <si>
    <t>Sociaal-Cultureel Volwassenenwerk: Werkingssubsidie voor een sociaal-culturele volwassenenorganisatie met een werking in specifieke regio's (Decreet Sociaal-cultureel Volwassenenwerk 2017)</t>
  </si>
  <si>
    <t>Sociaal-Cultureel Volwassenenwerk: Werkingssubsidie voor een sociaal-culturele volwassenenorganisatie met een werking in Vlaanderen en Brussel (Decreet Sociaal-cultureel Volwassenenwerk 2017)</t>
  </si>
  <si>
    <t>Sociaal-Cultureel Volwassenenwerk: Werkingssubsidie voor een steunpunt voor sociaal-cultureel volwassenenwerk  (Decreet Sociaal-cultureel Volwassenenwerk 2017)</t>
  </si>
  <si>
    <t>Sociaal-Cultureel Volwassenenwerk: Werkingssubsidie voor een steunpunt voor sociaal-cultureel volwassenenwerk (Decreet Sociaal-cultureel Volwassenenwerk 2003)</t>
  </si>
  <si>
    <t>Sociaal-Cultureel Volwassenenwerk: Werkingssubsidie voor een vereniging (Decreet Sociaal-cultureel Volwassenenwerk 2003)</t>
  </si>
  <si>
    <t>0664882045</t>
  </si>
  <si>
    <t>De Sjelter</t>
  </si>
  <si>
    <t>0568568468</t>
  </si>
  <si>
    <t>Federatie van Actieve Verenigingen van Vlaanderen</t>
  </si>
  <si>
    <t>0455348880</t>
  </si>
  <si>
    <t>Fietsersbond</t>
  </si>
  <si>
    <t>Sociaal-Cultureel Volwassenenwerk: Werkingssubsidie voor een vormingsinstelling (Decreet Sociaal-cultureel Volwassenenwerk 2003)</t>
  </si>
  <si>
    <t>0416914809</t>
  </si>
  <si>
    <t>Centrum voor de Bibliografie van de Neerlandistiek</t>
  </si>
  <si>
    <t>Taal: Werkingssubsidie voor het Centrum voor de Bibliografie van de Neerlandistiek (Uitgavendecreet )</t>
  </si>
  <si>
    <t>0547949238</t>
  </si>
  <si>
    <t>Vlaams-Brusselse Media</t>
  </si>
  <si>
    <t>0675948359</t>
  </si>
  <si>
    <t>Comédien.be / Acteur.be</t>
  </si>
  <si>
    <t>0448302227</t>
  </si>
  <si>
    <t>GEMEENSCHAPSCENTRUM DE RINCK</t>
  </si>
  <si>
    <t>0460429207</t>
  </si>
  <si>
    <t>In Vivo</t>
  </si>
  <si>
    <t>0472922807</t>
  </si>
  <si>
    <t>MARCHE A SUIVRE</t>
  </si>
  <si>
    <t>0452934273</t>
  </si>
  <si>
    <t>Musique plurielle</t>
  </si>
  <si>
    <t>0836329743</t>
  </si>
  <si>
    <t>SALTIMBANQUES CIRCUS</t>
  </si>
  <si>
    <t>0759426064</t>
  </si>
  <si>
    <t>Ter Rijst</t>
  </si>
  <si>
    <t>0600885207</t>
  </si>
  <si>
    <t>Visit.brussels</t>
  </si>
  <si>
    <t>0808165002</t>
  </si>
  <si>
    <t>VOETBAL VLAANDEREN</t>
  </si>
  <si>
    <t>Dotatie</t>
  </si>
  <si>
    <t xml:space="preserve">Cultuurwerk: Projectsubsidie voor een internationaal of interregionaal cultureel intitiatief </t>
  </si>
  <si>
    <t>0426675086</t>
  </si>
  <si>
    <t>Moev</t>
  </si>
  <si>
    <t>Cultuur: Werkingssubsidie voor het ondersteunen van de digitalisering van het lokale cultuurbeleid (Decreet Lokaal Cultuurbeleid 2012)</t>
  </si>
  <si>
    <t>0206582284</t>
  </si>
  <si>
    <t>Gemeente Anderlecht</t>
  </si>
  <si>
    <t>0207401341</t>
  </si>
  <si>
    <t>Gemeente Elsene</t>
  </si>
  <si>
    <t>0207365610</t>
  </si>
  <si>
    <t>Gemeente Etterbeek</t>
  </si>
  <si>
    <t>0207365709</t>
  </si>
  <si>
    <t>Gemeente Evere</t>
  </si>
  <si>
    <t>0207401044</t>
  </si>
  <si>
    <t>Gemeente Ganshoren</t>
  </si>
  <si>
    <t>0207366895</t>
  </si>
  <si>
    <t>Gemeente Jette</t>
  </si>
  <si>
    <t>0207372538</t>
  </si>
  <si>
    <t>Gemeente Koekelberg</t>
  </si>
  <si>
    <t>0207540408</t>
  </si>
  <si>
    <t>Gemeente Oudergem</t>
  </si>
  <si>
    <t>0207367687</t>
  </si>
  <si>
    <t>Gemeente Schaarbeek</t>
  </si>
  <si>
    <t>0207541594</t>
  </si>
  <si>
    <t>Gemeente Sint-Agatha-Berchem</t>
  </si>
  <si>
    <t>0207367588</t>
  </si>
  <si>
    <t>Gemeente Sint-Gillis (bij Brussel)</t>
  </si>
  <si>
    <t>0207366501</t>
  </si>
  <si>
    <t>Gemeente Sint-Jans-Molenbeek</t>
  </si>
  <si>
    <t>0207202193</t>
  </si>
  <si>
    <t>Gemeente Sint-Joost-ten-Node</t>
  </si>
  <si>
    <t>0207389859</t>
  </si>
  <si>
    <t>Gemeente Sint-Lambrechts-Woluwe</t>
  </si>
  <si>
    <t>0207366994</t>
  </si>
  <si>
    <t>Gemeente Sint-Pieters-Woluwe</t>
  </si>
  <si>
    <t>0207368875</t>
  </si>
  <si>
    <t>Gemeente Ukkel</t>
  </si>
  <si>
    <t>0207367489</t>
  </si>
  <si>
    <t>Gemeente Vorst</t>
  </si>
  <si>
    <t>0207372637</t>
  </si>
  <si>
    <t>Gemeente Watermaal-Bosvoorde</t>
  </si>
  <si>
    <t>0207373429</t>
  </si>
  <si>
    <t>Stad Brussel</t>
  </si>
  <si>
    <t>0721943482</t>
  </si>
  <si>
    <t>Mothers and Daughters</t>
  </si>
  <si>
    <t>Bibliotheken: Werkingssubsidie voor de uitbouw van een aangepaste dienstverlening voor personen met een leesbeperking (Decreet Lokaal Cultuurbeleid 2001)</t>
  </si>
  <si>
    <t>Bibliotheken: Werkingssubsidie voor een gemeente in het tweetalige gebied Brussel-Hoofdstad voor het organiseren van een gemeentelijke Nederlandstalige openbare bibliotheek (Decreet Lokaal Cultuurbeleid 2012)</t>
  </si>
  <si>
    <t>Cultuur: Tussenkomst in de energiekosten van een culturele organisatie met een werkingssubsidie (Uitgavendecreet)</t>
  </si>
  <si>
    <t>Sociaal-cultureel volwassenenwerk: Projectsubsidie voor voor de Gezinsbond voor een bijkomende opdracht (Uitgavendecreet)</t>
  </si>
  <si>
    <t>Professionele kunsten: Projectsubsidie voor een residentieplek (Kunstendecreet 2021)</t>
  </si>
  <si>
    <t>Cultuurwerk: Projectsubsidie voor een cultureel samenwerkingsinitiatief tussen Vlaanderen en de Duitstalige Gemeenschap (Uitgavendecreet)</t>
  </si>
  <si>
    <t>Cultuurwerk: Projectsubsidie voor een cultureel samenwerkingsinitiatief tussen Vlaanderen en de Franse Gemeenschap (Uitgavendecreet)</t>
  </si>
  <si>
    <t>Cultuurwerk: Projectsubsidie voor een cultureel samenwerkingsinitiatief tussen Vlaanderen en de regio Hauts de France (Uitgavendecreet)</t>
  </si>
  <si>
    <t>0407152154</t>
  </si>
  <si>
    <t>Beweging.academie</t>
  </si>
  <si>
    <t>Jeugdwerk: Tussenkomst in de energiekosten van een organisatie voor bovenlokaal jeugdwerk die een werkingssubsidie ontvangt (Uitgavendecreet)</t>
  </si>
  <si>
    <t>Haren</t>
  </si>
  <si>
    <t>Jeugd: Tussenkomst in de energiekosten van een organisatie voor landelijk jeugdwerk die een werkingssubsidie ontvangt (Uitgavendecreet)</t>
  </si>
  <si>
    <t>Jeugdwerk: Projectsubsidie voor een initiatief van een erkende landelijk georganiseerde jeugdvereniging, cultuureducatieve vereniging of vereniging informatie en participatie (Jeugddecreet 2012)</t>
  </si>
  <si>
    <t>0464735512</t>
  </si>
  <si>
    <t>KSA Huizen</t>
  </si>
  <si>
    <t>Cultuur en Jeugd: Investeringssubsidie voor het verwerven, bouwen, uitbreiden of verbouwen van grote cultuur- of jeugdinfrastructuur (Programmadecreet 1998)</t>
  </si>
  <si>
    <t>0859655075</t>
  </si>
  <si>
    <t>MARCEL</t>
  </si>
  <si>
    <t>Cultuur en Jeugd: Investeringssubsidie voor het bouwen, uitbreiden of verbouwen van cultuur- of jeugdinfrastructuur met bovenlokaal belang in het kader van de sectorale prioriteiten (Programmadecreet 2020)</t>
  </si>
  <si>
    <t>0465165280</t>
  </si>
  <si>
    <t>PASSA PORTA NL</t>
  </si>
  <si>
    <t>Participatiebeleid: Werkingssubsidie voor publiq voor de uitrol van de Uitpas (Uitgavendecreet)</t>
  </si>
  <si>
    <t>Cultuur en Jeugd: Projectsubsidie voor Pulse Transitienetwerk voor het begeleiden van energiescans en quick wins voor jeugdwerkinfrastructuur (Uitgavendecreet)</t>
  </si>
  <si>
    <t>0563856545</t>
  </si>
  <si>
    <t>Sabzian vzw</t>
  </si>
  <si>
    <t>Vlaams Centrum voor Werknemersvorming</t>
  </si>
  <si>
    <t>0452067708</t>
  </si>
  <si>
    <t>Vlaamse Dienst voor Filmcultuur</t>
  </si>
  <si>
    <t>Cultuur: Tewerkstellingssubsidie voor een organisatie binnen het culturele veld volgens de Vlaamse Intersectorale Akkoorden (VIA) (Uitgavendecreet)</t>
  </si>
  <si>
    <t>Cultuurwerk: Tussenkomst in de reis- en verblijfskosten voor een internationaal initiatief binnen de amateurkunsten, het sociaal-cultureel volwassenenwerk, het participatiebeleid, de Vlaamse Gebarentaal en de circuskunsten (Uitgavendecreet)</t>
  </si>
  <si>
    <t>Kunstendecreet</t>
  </si>
  <si>
    <t>Noodfondsdecreet</t>
  </si>
  <si>
    <t>Decreet Vlaamse Intersectorale Akkoorden</t>
  </si>
  <si>
    <t>Uitgavendecreet</t>
  </si>
  <si>
    <t>Jeugddecreet</t>
  </si>
  <si>
    <t>Decreet Derde Arbeidscircuit</t>
  </si>
  <si>
    <t>Decreet Sociaal-cultureel Volwassenenwerk</t>
  </si>
  <si>
    <t>Cultureelerfgoeddecreet</t>
  </si>
  <si>
    <t>Participatiedecreet</t>
  </si>
  <si>
    <t>Verzameldecreet</t>
  </si>
  <si>
    <t>Decreet Bovenlokale Cultuurwerking</t>
  </si>
  <si>
    <t>Programmadecreet</t>
  </si>
  <si>
    <t>Circusdecreet</t>
  </si>
  <si>
    <t>Decreet Lokaal Cultuurbeleid</t>
  </si>
  <si>
    <t>Decreet Bovenlokaal Jeugdbeleid</t>
  </si>
  <si>
    <t>Decreet Jeugdverblijven en Hostels</t>
  </si>
  <si>
    <t>Decreet Bescherming Roerend Cultureel Erfgoed</t>
  </si>
  <si>
    <t>Decreet Lokaal Jeugdbeleid</t>
  </si>
  <si>
    <t>Amateurkunstendecreet</t>
  </si>
  <si>
    <t>Decreet NCRK</t>
  </si>
  <si>
    <t>Participatiebeleid: Werkingssubsidie voor de educatie van kansengroepen (Participatiedecreet 2008)</t>
  </si>
  <si>
    <t>456422612</t>
  </si>
  <si>
    <t>Cultuur: Projectsubsidie voor een cultureel project</t>
  </si>
  <si>
    <t>Jaar1Bedrag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</si>
</sst>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quotePrefix="1"/>
  </cellXfs>
  <cellStyles count="1">
    <cellStyle name="Standaard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087C80-4B79-4467-9997-59D891EF1269}" name="Tabel1" displayName="Tabel1" ref="A2:N1204" totalsRowShown="0">
  <autoFilter ref="A2:N1204" xr:uid="{A9087C80-4B79-4467-9997-59D891EF1269}"/>
  <sortState xmlns:xlrd2="http://schemas.microsoft.com/office/spreadsheetml/2017/richdata2" ref="A3:N1198">
    <sortCondition descending="1" ref="G2:G1204"/>
  </sortState>
  <tableColumns count="14">
    <tableColumn id="3" xr3:uid="{63A356E6-C36F-4F95-AFD2-E14A96AE7205}" name="Begunstigde Ondernemingsnummer"/>
    <tableColumn id="4" xr3:uid="{8020F603-176B-4381-B552-BF464C31AF1D}" name="Begunstigde" dataDxfId="12"/>
    <tableColumn id="5" xr3:uid="{9F34A019-25D8-445D-9C9E-1DE00DD939E3}" name="2019" dataDxfId="11"/>
    <tableColumn id="6" xr3:uid="{0DBB4EBE-F9E4-4547-AA26-AE0FFC16039E}" name="2020" dataDxfId="10"/>
    <tableColumn id="7" xr3:uid="{511338DD-4EBB-4417-A362-1D5383A5E071}" name="2021" dataDxfId="9"/>
    <tableColumn id="8" xr3:uid="{0D54C970-BA61-4844-8093-BE75F086BF14}" name="2022" dataDxfId="8"/>
    <tableColumn id="9" xr3:uid="{4A40631D-401C-4983-A9EC-928168D7AA95}" name="2023" dataDxfId="7"/>
    <tableColumn id="21" xr3:uid="{43381A83-9216-48DB-BE7F-CE4636BBFB28}" name="DecreetCode" dataDxfId="6"/>
    <tableColumn id="12" xr3:uid="{563EBF8C-05EF-4761-8592-7D0568BBD5A3}" name="Jaar1Bedrag" dataDxfId="5"/>
    <tableColumn id="14" xr3:uid="{BCD1E7BB-D31F-44E3-9787-5CDF10DC08E0}" name="Dienst Naam" dataDxfId="4"/>
    <tableColumn id="22" xr3:uid="{99D3CCBD-BBAC-4F5B-89E1-57D69176BBE9}" name="Steunsoort" dataDxfId="3"/>
    <tableColumn id="15" xr3:uid="{4CD240E1-C0C9-429B-A2DC-61E95138C54E}" name="Beleidsveld" dataDxfId="2"/>
    <tableColumn id="18" xr3:uid="{46E42FF7-A133-4714-8A1F-215C1207DF67}" name="PostCode" dataDxfId="1"/>
    <tableColumn id="19" xr3:uid="{85EE5E32-9559-4F2C-B929-1E97BD41DC34}" name="Gemeen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FC47-17F9-48E8-BDDC-561F5A8A58FA}">
  <dimension ref="A2:N1204"/>
  <sheetViews>
    <sheetView tabSelected="1" workbookViewId="0">
      <pane xSplit="1" ySplit="2" topLeftCell="H176" activePane="bottomRight" state="frozen"/>
      <selection pane="topRight" activeCell="C1" sqref="C1"/>
      <selection pane="bottomLeft" activeCell="A4" sqref="A4"/>
      <selection pane="bottomRight" activeCell="L6" sqref="L6"/>
    </sheetView>
  </sheetViews>
  <sheetFormatPr defaultRowHeight="14.4" x14ac:dyDescent="0.3"/>
  <cols>
    <col min="1" max="1" width="15.6640625" customWidth="1"/>
    <col min="2" max="2" width="39.6640625" style="5" customWidth="1"/>
    <col min="3" max="7" width="15.6640625" customWidth="1"/>
    <col min="8" max="8" width="38.109375" customWidth="1"/>
    <col min="9" max="9" width="10.6640625" customWidth="1"/>
    <col min="10" max="10" width="80.6640625" style="5" customWidth="1"/>
    <col min="11" max="11" width="16.44140625" customWidth="1"/>
    <col min="12" max="12" width="22.5546875" customWidth="1"/>
    <col min="13" max="13" width="9.77734375" customWidth="1"/>
    <col min="14" max="14" width="21.44140625" customWidth="1"/>
  </cols>
  <sheetData>
    <row r="2" spans="1:14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987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3">
      <c r="A3" t="s">
        <v>399</v>
      </c>
      <c r="B3" s="5" t="s">
        <v>400</v>
      </c>
      <c r="C3" s="1"/>
      <c r="D3" s="1"/>
      <c r="E3" s="1"/>
      <c r="F3" s="1"/>
      <c r="G3" s="1">
        <v>9959413.8400000017</v>
      </c>
      <c r="H3" t="s">
        <v>964</v>
      </c>
      <c r="I3">
        <v>2023</v>
      </c>
      <c r="J3" s="5" t="s">
        <v>797</v>
      </c>
      <c r="K3" t="s">
        <v>15</v>
      </c>
      <c r="L3" t="s">
        <v>47</v>
      </c>
      <c r="M3">
        <v>1050</v>
      </c>
      <c r="N3" t="s">
        <v>56</v>
      </c>
    </row>
    <row r="4" spans="1:14" ht="28.8" x14ac:dyDescent="0.3">
      <c r="A4" t="s">
        <v>768</v>
      </c>
      <c r="B4" s="5" t="s">
        <v>769</v>
      </c>
      <c r="C4" s="1"/>
      <c r="D4" s="1"/>
      <c r="E4" s="1"/>
      <c r="F4" s="1">
        <v>143707.13</v>
      </c>
      <c r="G4" s="1"/>
      <c r="H4" t="s">
        <v>964</v>
      </c>
      <c r="I4">
        <v>2022</v>
      </c>
      <c r="J4" s="5" t="s">
        <v>799</v>
      </c>
      <c r="K4" t="s">
        <v>15</v>
      </c>
      <c r="L4" t="s">
        <v>47</v>
      </c>
      <c r="M4">
        <v>1080</v>
      </c>
      <c r="N4" t="s">
        <v>28</v>
      </c>
    </row>
    <row r="5" spans="1:14" ht="28.8" x14ac:dyDescent="0.3">
      <c r="A5" t="s">
        <v>600</v>
      </c>
      <c r="B5" s="5" t="s">
        <v>601</v>
      </c>
      <c r="C5" s="1">
        <v>28190</v>
      </c>
      <c r="D5" s="1"/>
      <c r="E5" s="1"/>
      <c r="F5" s="1"/>
      <c r="G5" s="1"/>
      <c r="H5" t="s">
        <v>964</v>
      </c>
      <c r="I5">
        <v>2019</v>
      </c>
      <c r="J5" s="5" t="s">
        <v>602</v>
      </c>
      <c r="K5" t="s">
        <v>46</v>
      </c>
      <c r="L5" t="s">
        <v>47</v>
      </c>
      <c r="M5">
        <v>1000</v>
      </c>
      <c r="N5" t="s">
        <v>17</v>
      </c>
    </row>
    <row r="6" spans="1:14" ht="28.8" x14ac:dyDescent="0.3">
      <c r="A6" t="s">
        <v>207</v>
      </c>
      <c r="B6" s="5" t="s">
        <v>208</v>
      </c>
      <c r="C6" s="1"/>
      <c r="D6" s="1"/>
      <c r="E6" s="1"/>
      <c r="F6" s="1"/>
      <c r="G6" s="1">
        <v>6971120</v>
      </c>
      <c r="H6" t="s">
        <v>977</v>
      </c>
      <c r="I6">
        <v>2023</v>
      </c>
      <c r="J6" s="5" t="s">
        <v>365</v>
      </c>
      <c r="K6" t="s">
        <v>15</v>
      </c>
      <c r="L6" t="s">
        <v>47</v>
      </c>
      <c r="M6">
        <v>1000</v>
      </c>
      <c r="N6" t="s">
        <v>17</v>
      </c>
    </row>
    <row r="7" spans="1:14" ht="28.8" x14ac:dyDescent="0.3">
      <c r="A7" t="s">
        <v>98</v>
      </c>
      <c r="B7" s="5" t="s">
        <v>99</v>
      </c>
      <c r="C7" s="1"/>
      <c r="D7" s="1"/>
      <c r="E7" s="1"/>
      <c r="F7" s="1"/>
      <c r="G7" s="1">
        <v>3457259.52</v>
      </c>
      <c r="H7" t="s">
        <v>964</v>
      </c>
      <c r="I7">
        <v>2023</v>
      </c>
      <c r="J7" s="5" t="s">
        <v>793</v>
      </c>
      <c r="K7" t="s">
        <v>15</v>
      </c>
      <c r="L7" t="s">
        <v>47</v>
      </c>
      <c r="M7">
        <v>1000</v>
      </c>
      <c r="N7" t="s">
        <v>17</v>
      </c>
    </row>
    <row r="8" spans="1:14" ht="28.8" x14ac:dyDescent="0.3">
      <c r="A8" t="s">
        <v>771</v>
      </c>
      <c r="B8" s="5" t="s">
        <v>772</v>
      </c>
      <c r="C8" s="1">
        <v>400081.28</v>
      </c>
      <c r="D8" s="1">
        <v>378143.61</v>
      </c>
      <c r="E8" s="1">
        <v>381093.8</v>
      </c>
      <c r="F8" s="1">
        <v>396587.07</v>
      </c>
      <c r="G8" s="1"/>
      <c r="H8" t="s">
        <v>964</v>
      </c>
      <c r="I8">
        <v>2017</v>
      </c>
      <c r="J8" s="5" t="s">
        <v>799</v>
      </c>
      <c r="K8" t="s">
        <v>15</v>
      </c>
      <c r="L8" t="s">
        <v>47</v>
      </c>
      <c r="M8">
        <v>1000</v>
      </c>
      <c r="N8" t="s">
        <v>17</v>
      </c>
    </row>
    <row r="9" spans="1:14" ht="28.8" x14ac:dyDescent="0.3">
      <c r="A9" t="s">
        <v>564</v>
      </c>
      <c r="B9" s="5" t="s">
        <v>565</v>
      </c>
      <c r="C9" s="1"/>
      <c r="D9" s="1">
        <v>34840.720000000001</v>
      </c>
      <c r="E9" s="1"/>
      <c r="F9" s="1"/>
      <c r="G9" s="1"/>
      <c r="H9" t="s">
        <v>964</v>
      </c>
      <c r="I9">
        <v>2020</v>
      </c>
      <c r="J9" s="5" t="s">
        <v>566</v>
      </c>
      <c r="K9" t="s">
        <v>46</v>
      </c>
      <c r="L9" t="s">
        <v>47</v>
      </c>
      <c r="M9">
        <v>1060</v>
      </c>
      <c r="N9" t="s">
        <v>53</v>
      </c>
    </row>
    <row r="10" spans="1:14" ht="28.8" x14ac:dyDescent="0.3">
      <c r="A10" t="s">
        <v>794</v>
      </c>
      <c r="B10" s="5" t="s">
        <v>795</v>
      </c>
      <c r="C10" s="1"/>
      <c r="D10" s="1"/>
      <c r="E10" s="1"/>
      <c r="F10" s="1"/>
      <c r="G10" s="1">
        <v>2828666.8799999999</v>
      </c>
      <c r="H10" t="s">
        <v>964</v>
      </c>
      <c r="I10">
        <v>2023</v>
      </c>
      <c r="J10" s="5" t="s">
        <v>793</v>
      </c>
      <c r="K10" t="s">
        <v>15</v>
      </c>
      <c r="L10" t="s">
        <v>47</v>
      </c>
      <c r="M10">
        <v>1000</v>
      </c>
      <c r="N10" t="s">
        <v>17</v>
      </c>
    </row>
    <row r="11" spans="1:14" x14ac:dyDescent="0.3">
      <c r="A11" t="s">
        <v>115</v>
      </c>
      <c r="B11" s="5" t="s">
        <v>116</v>
      </c>
      <c r="C11" s="1"/>
      <c r="D11" s="1"/>
      <c r="E11" s="1"/>
      <c r="F11" s="1"/>
      <c r="G11" s="1">
        <v>2825768.29</v>
      </c>
      <c r="H11" t="s">
        <v>964</v>
      </c>
      <c r="I11">
        <v>2023</v>
      </c>
      <c r="J11" s="5" t="s">
        <v>797</v>
      </c>
      <c r="K11" t="s">
        <v>15</v>
      </c>
      <c r="L11" t="s">
        <v>47</v>
      </c>
      <c r="M11">
        <v>1000</v>
      </c>
      <c r="N11" t="s">
        <v>17</v>
      </c>
    </row>
    <row r="12" spans="1:14" ht="28.8" x14ac:dyDescent="0.3">
      <c r="A12" t="s">
        <v>13</v>
      </c>
      <c r="B12" s="5" t="s">
        <v>14</v>
      </c>
      <c r="C12" s="1"/>
      <c r="D12" s="1">
        <v>15647.79</v>
      </c>
      <c r="E12" s="1"/>
      <c r="F12" s="1"/>
      <c r="G12" s="1"/>
      <c r="H12" t="s">
        <v>965</v>
      </c>
      <c r="I12">
        <v>2020</v>
      </c>
      <c r="J12" s="5" t="s">
        <v>113</v>
      </c>
      <c r="K12" t="s">
        <v>46</v>
      </c>
      <c r="L12" t="s">
        <v>114</v>
      </c>
      <c r="M12">
        <v>1050</v>
      </c>
      <c r="N12" t="s">
        <v>56</v>
      </c>
    </row>
    <row r="13" spans="1:14" ht="28.8" x14ac:dyDescent="0.3">
      <c r="A13" t="s">
        <v>13</v>
      </c>
      <c r="B13" s="5" t="s">
        <v>14</v>
      </c>
      <c r="C13" s="1">
        <v>7338.45</v>
      </c>
      <c r="D13" s="1">
        <v>9960.6299999999992</v>
      </c>
      <c r="E13" s="1">
        <v>11752.18</v>
      </c>
      <c r="F13" s="1">
        <v>11752.18</v>
      </c>
      <c r="G13" s="1">
        <v>5965.01</v>
      </c>
      <c r="H13" t="s">
        <v>966</v>
      </c>
      <c r="I13">
        <v>2019</v>
      </c>
      <c r="J13" s="5" t="s">
        <v>194</v>
      </c>
      <c r="K13" t="s">
        <v>193</v>
      </c>
      <c r="L13" t="s">
        <v>47</v>
      </c>
      <c r="M13">
        <v>1050</v>
      </c>
      <c r="N13" t="s">
        <v>56</v>
      </c>
    </row>
    <row r="14" spans="1:14" ht="28.8" x14ac:dyDescent="0.3">
      <c r="A14" t="s">
        <v>231</v>
      </c>
      <c r="B14" s="5" t="s">
        <v>232</v>
      </c>
      <c r="C14" s="1"/>
      <c r="D14" s="1"/>
      <c r="E14" s="1"/>
      <c r="F14" s="1"/>
      <c r="G14" s="1">
        <v>2376984</v>
      </c>
      <c r="H14" t="s">
        <v>971</v>
      </c>
      <c r="I14">
        <v>2023</v>
      </c>
      <c r="J14" s="5" t="s">
        <v>828</v>
      </c>
      <c r="K14" t="s">
        <v>15</v>
      </c>
      <c r="L14" t="s">
        <v>47</v>
      </c>
      <c r="M14">
        <v>1000</v>
      </c>
      <c r="N14" t="s">
        <v>17</v>
      </c>
    </row>
    <row r="15" spans="1:14" ht="28.8" x14ac:dyDescent="0.3">
      <c r="A15" t="s">
        <v>13</v>
      </c>
      <c r="B15" s="5" t="s">
        <v>14</v>
      </c>
      <c r="C15" s="1">
        <v>108322.37</v>
      </c>
      <c r="D15" s="1">
        <v>106030</v>
      </c>
      <c r="E15" s="1">
        <v>106803</v>
      </c>
      <c r="F15" s="1"/>
      <c r="G15" s="1"/>
      <c r="H15" t="s">
        <v>968</v>
      </c>
      <c r="I15">
        <v>2018</v>
      </c>
      <c r="J15" s="5" t="s">
        <v>494</v>
      </c>
      <c r="K15" t="s">
        <v>15</v>
      </c>
      <c r="L15" t="s">
        <v>16</v>
      </c>
      <c r="M15">
        <v>1050</v>
      </c>
      <c r="N15" t="s">
        <v>56</v>
      </c>
    </row>
    <row r="16" spans="1:14" ht="28.8" x14ac:dyDescent="0.3">
      <c r="A16" t="s">
        <v>13</v>
      </c>
      <c r="B16" s="5" t="s">
        <v>14</v>
      </c>
      <c r="C16" s="1"/>
      <c r="D16" s="1"/>
      <c r="E16" s="1"/>
      <c r="F16" s="1">
        <v>117432.5</v>
      </c>
      <c r="G16" s="1">
        <v>121542</v>
      </c>
      <c r="H16" t="s">
        <v>968</v>
      </c>
      <c r="I16">
        <v>2022</v>
      </c>
      <c r="J16" s="5" t="s">
        <v>494</v>
      </c>
      <c r="K16" t="s">
        <v>15</v>
      </c>
      <c r="L16" t="s">
        <v>16</v>
      </c>
      <c r="M16">
        <v>1000</v>
      </c>
      <c r="N16" t="s">
        <v>17</v>
      </c>
    </row>
    <row r="17" spans="1:14" ht="28.8" x14ac:dyDescent="0.3">
      <c r="A17" t="s">
        <v>603</v>
      </c>
      <c r="B17" s="5" t="s">
        <v>604</v>
      </c>
      <c r="C17" s="1"/>
      <c r="D17" s="1"/>
      <c r="E17" s="1">
        <v>75000</v>
      </c>
      <c r="F17" s="1"/>
      <c r="G17" s="1"/>
      <c r="H17" t="s">
        <v>964</v>
      </c>
      <c r="I17">
        <v>2021</v>
      </c>
      <c r="J17" s="5" t="s">
        <v>602</v>
      </c>
      <c r="K17" t="s">
        <v>46</v>
      </c>
      <c r="L17" t="s">
        <v>47</v>
      </c>
      <c r="M17">
        <v>1030</v>
      </c>
      <c r="N17" t="s">
        <v>20</v>
      </c>
    </row>
    <row r="18" spans="1:14" ht="43.2" x14ac:dyDescent="0.3">
      <c r="A18" t="s">
        <v>833</v>
      </c>
      <c r="B18" s="5" t="s">
        <v>834</v>
      </c>
      <c r="C18" s="1">
        <f>89145.33+47629.11</f>
        <v>136774.44</v>
      </c>
      <c r="D18" s="1">
        <f>97467.96+8700.72</f>
        <v>106168.68000000001</v>
      </c>
      <c r="E18" s="1">
        <f>43545.39+19670.47</f>
        <v>63215.86</v>
      </c>
      <c r="F18" s="1">
        <v>22778.79</v>
      </c>
      <c r="G18" s="1">
        <v>10989.67</v>
      </c>
      <c r="H18" t="s">
        <v>969</v>
      </c>
      <c r="I18">
        <v>2019</v>
      </c>
      <c r="J18" s="5" t="s">
        <v>835</v>
      </c>
      <c r="K18" t="s">
        <v>193</v>
      </c>
      <c r="L18" t="s">
        <v>47</v>
      </c>
      <c r="M18">
        <v>1000</v>
      </c>
      <c r="N18" t="s">
        <v>17</v>
      </c>
    </row>
    <row r="19" spans="1:14" ht="43.2" x14ac:dyDescent="0.3">
      <c r="A19" t="s">
        <v>836</v>
      </c>
      <c r="B19" s="5" t="s">
        <v>837</v>
      </c>
      <c r="C19" s="1">
        <f>27471.87+23896.52</f>
        <v>51368.39</v>
      </c>
      <c r="D19" s="1">
        <f>37648.44+9613.99</f>
        <v>47262.43</v>
      </c>
      <c r="E19" s="1">
        <f>10120.77+6429.36</f>
        <v>16550.13</v>
      </c>
      <c r="F19" s="1">
        <v>7325.19</v>
      </c>
      <c r="G19" s="1"/>
      <c r="H19" t="s">
        <v>969</v>
      </c>
      <c r="I19">
        <v>2019</v>
      </c>
      <c r="J19" s="5" t="s">
        <v>835</v>
      </c>
      <c r="K19" t="s">
        <v>193</v>
      </c>
      <c r="L19" t="s">
        <v>47</v>
      </c>
      <c r="M19">
        <v>1210</v>
      </c>
      <c r="N19" t="s">
        <v>63</v>
      </c>
    </row>
    <row r="20" spans="1:14" ht="28.8" x14ac:dyDescent="0.3">
      <c r="A20" t="s">
        <v>195</v>
      </c>
      <c r="B20" s="5" t="s">
        <v>196</v>
      </c>
      <c r="C20" s="1">
        <v>129679.05</v>
      </c>
      <c r="D20" s="1">
        <v>144981.35</v>
      </c>
      <c r="E20" s="1">
        <v>181113.12</v>
      </c>
      <c r="F20" s="1">
        <v>191253.82</v>
      </c>
      <c r="G20" s="1">
        <v>171508.38</v>
      </c>
      <c r="H20" t="s">
        <v>966</v>
      </c>
      <c r="I20">
        <v>2019</v>
      </c>
      <c r="J20" s="5" t="s">
        <v>194</v>
      </c>
      <c r="K20" t="s">
        <v>193</v>
      </c>
      <c r="L20" t="s">
        <v>47</v>
      </c>
      <c r="M20">
        <v>1050</v>
      </c>
      <c r="N20" t="s">
        <v>56</v>
      </c>
    </row>
    <row r="21" spans="1:14" ht="43.2" x14ac:dyDescent="0.3">
      <c r="A21" t="s">
        <v>195</v>
      </c>
      <c r="B21" s="5" t="s">
        <v>196</v>
      </c>
      <c r="C21" s="1">
        <v>22968</v>
      </c>
      <c r="D21" s="1">
        <v>30029.31</v>
      </c>
      <c r="E21" s="1"/>
      <c r="F21" s="1"/>
      <c r="G21" s="1"/>
      <c r="H21" t="s">
        <v>969</v>
      </c>
      <c r="I21">
        <v>2019</v>
      </c>
      <c r="J21" s="5" t="s">
        <v>835</v>
      </c>
      <c r="K21" t="s">
        <v>193</v>
      </c>
      <c r="L21" t="s">
        <v>47</v>
      </c>
      <c r="M21">
        <v>1050</v>
      </c>
      <c r="N21" t="s">
        <v>56</v>
      </c>
    </row>
    <row r="22" spans="1:14" ht="43.2" x14ac:dyDescent="0.3">
      <c r="A22" t="s">
        <v>195</v>
      </c>
      <c r="B22" s="5" t="s">
        <v>196</v>
      </c>
      <c r="C22" s="1"/>
      <c r="D22" s="1"/>
      <c r="E22" s="1">
        <v>323154.68</v>
      </c>
      <c r="F22" s="1">
        <v>342317.19</v>
      </c>
      <c r="G22" s="1">
        <v>360132.53</v>
      </c>
      <c r="H22" t="s">
        <v>970</v>
      </c>
      <c r="I22">
        <v>2021</v>
      </c>
      <c r="J22" s="5" t="s">
        <v>854</v>
      </c>
      <c r="K22" t="s">
        <v>15</v>
      </c>
      <c r="L22" t="s">
        <v>47</v>
      </c>
      <c r="M22">
        <v>1050</v>
      </c>
      <c r="N22" t="s">
        <v>56</v>
      </c>
    </row>
    <row r="23" spans="1:14" ht="28.8" x14ac:dyDescent="0.3">
      <c r="A23" t="s">
        <v>195</v>
      </c>
      <c r="B23" s="5" t="s">
        <v>196</v>
      </c>
      <c r="C23" s="1">
        <v>289834.71000000002</v>
      </c>
      <c r="D23" s="1">
        <v>275545.55000000005</v>
      </c>
      <c r="E23" s="1"/>
      <c r="F23" s="1"/>
      <c r="G23" s="1"/>
      <c r="H23" t="s">
        <v>970</v>
      </c>
      <c r="I23">
        <v>2016</v>
      </c>
      <c r="J23" s="5" t="s">
        <v>857</v>
      </c>
      <c r="K23" t="s">
        <v>15</v>
      </c>
      <c r="L23" t="s">
        <v>47</v>
      </c>
      <c r="M23">
        <v>1050</v>
      </c>
      <c r="N23" t="s">
        <v>56</v>
      </c>
    </row>
    <row r="24" spans="1:14" ht="28.8" x14ac:dyDescent="0.3">
      <c r="A24" t="s">
        <v>115</v>
      </c>
      <c r="B24" s="5" t="s">
        <v>116</v>
      </c>
      <c r="C24" s="1"/>
      <c r="D24" s="1">
        <v>75040.09</v>
      </c>
      <c r="E24" s="1"/>
      <c r="F24" s="1"/>
      <c r="G24" s="1"/>
      <c r="H24" t="s">
        <v>965</v>
      </c>
      <c r="I24">
        <v>2020</v>
      </c>
      <c r="J24" s="5" t="s">
        <v>113</v>
      </c>
      <c r="K24" t="s">
        <v>46</v>
      </c>
      <c r="L24" t="s">
        <v>114</v>
      </c>
      <c r="M24">
        <v>1000</v>
      </c>
      <c r="N24" t="s">
        <v>17</v>
      </c>
    </row>
    <row r="25" spans="1:14" ht="28.8" x14ac:dyDescent="0.3">
      <c r="A25" t="s">
        <v>280</v>
      </c>
      <c r="B25" s="5" t="s">
        <v>281</v>
      </c>
      <c r="C25" s="1"/>
      <c r="D25" s="1"/>
      <c r="E25" s="1"/>
      <c r="F25" s="1"/>
      <c r="G25" s="1">
        <v>2053402.62</v>
      </c>
      <c r="H25" t="s">
        <v>964</v>
      </c>
      <c r="I25">
        <v>2023</v>
      </c>
      <c r="J25" s="5" t="s">
        <v>803</v>
      </c>
      <c r="K25" t="s">
        <v>15</v>
      </c>
      <c r="L25" t="s">
        <v>47</v>
      </c>
      <c r="M25">
        <v>1000</v>
      </c>
      <c r="N25" t="s">
        <v>17</v>
      </c>
    </row>
    <row r="26" spans="1:14" ht="28.8" x14ac:dyDescent="0.3">
      <c r="A26" t="s">
        <v>115</v>
      </c>
      <c r="B26" s="5" t="s">
        <v>116</v>
      </c>
      <c r="C26" s="1">
        <v>154045.51999999999</v>
      </c>
      <c r="D26" s="1">
        <f>38511.38+154045.52</f>
        <v>192556.9</v>
      </c>
      <c r="E26" s="1">
        <f>156356.2+14543.18</f>
        <v>170899.38</v>
      </c>
      <c r="F26" s="1">
        <v>205140.64</v>
      </c>
      <c r="G26" s="1">
        <v>46914.04</v>
      </c>
      <c r="H26" t="s">
        <v>969</v>
      </c>
      <c r="I26">
        <v>2019</v>
      </c>
      <c r="J26" s="5" t="s">
        <v>719</v>
      </c>
      <c r="K26" t="s">
        <v>193</v>
      </c>
      <c r="L26" t="s">
        <v>47</v>
      </c>
      <c r="M26">
        <v>1000</v>
      </c>
      <c r="N26" t="s">
        <v>17</v>
      </c>
    </row>
    <row r="27" spans="1:14" x14ac:dyDescent="0.3">
      <c r="A27" t="s">
        <v>115</v>
      </c>
      <c r="B27" s="5" t="s">
        <v>116</v>
      </c>
      <c r="C27" s="1">
        <v>2106380.6</v>
      </c>
      <c r="D27" s="1">
        <v>2070452.6</v>
      </c>
      <c r="E27" s="1">
        <v>2100461.61</v>
      </c>
      <c r="F27" s="1">
        <v>2253848.2200000002</v>
      </c>
      <c r="G27" s="1"/>
      <c r="H27" t="s">
        <v>964</v>
      </c>
      <c r="I27">
        <v>2017</v>
      </c>
      <c r="J27" s="5" t="s">
        <v>796</v>
      </c>
      <c r="K27" t="s">
        <v>15</v>
      </c>
      <c r="L27" t="s">
        <v>47</v>
      </c>
      <c r="M27">
        <v>1000</v>
      </c>
      <c r="N27" t="s">
        <v>17</v>
      </c>
    </row>
    <row r="28" spans="1:14" ht="28.8" x14ac:dyDescent="0.3">
      <c r="A28" t="s">
        <v>91</v>
      </c>
      <c r="B28" s="5" t="s">
        <v>92</v>
      </c>
      <c r="C28" s="1"/>
      <c r="D28" s="1"/>
      <c r="E28" s="1"/>
      <c r="F28" s="1"/>
      <c r="G28" s="1">
        <v>1845022.07</v>
      </c>
      <c r="H28" t="s">
        <v>964</v>
      </c>
      <c r="I28">
        <v>2023</v>
      </c>
      <c r="J28" s="5" t="s">
        <v>793</v>
      </c>
      <c r="K28" t="s">
        <v>15</v>
      </c>
      <c r="L28" t="s">
        <v>47</v>
      </c>
      <c r="M28">
        <v>1000</v>
      </c>
      <c r="N28" t="s">
        <v>17</v>
      </c>
    </row>
    <row r="29" spans="1:14" ht="28.8" x14ac:dyDescent="0.3">
      <c r="A29" t="s">
        <v>197</v>
      </c>
      <c r="B29" s="5" t="s">
        <v>198</v>
      </c>
      <c r="C29" s="1">
        <v>38192.58</v>
      </c>
      <c r="D29" s="1">
        <v>42280.17</v>
      </c>
      <c r="E29" s="1">
        <v>55954.03</v>
      </c>
      <c r="F29" s="1">
        <v>39776.230000000003</v>
      </c>
      <c r="G29" s="1">
        <v>33939.949999999997</v>
      </c>
      <c r="H29" t="s">
        <v>966</v>
      </c>
      <c r="I29">
        <v>2019</v>
      </c>
      <c r="J29" s="5" t="s">
        <v>194</v>
      </c>
      <c r="K29" t="s">
        <v>193</v>
      </c>
      <c r="L29" t="s">
        <v>47</v>
      </c>
      <c r="M29">
        <v>1000</v>
      </c>
      <c r="N29" t="s">
        <v>17</v>
      </c>
    </row>
    <row r="30" spans="1:14" ht="28.8" x14ac:dyDescent="0.3">
      <c r="A30" t="s">
        <v>720</v>
      </c>
      <c r="B30" s="5" t="s">
        <v>721</v>
      </c>
      <c r="C30" s="1"/>
      <c r="D30" s="1"/>
      <c r="E30" s="1"/>
      <c r="F30" s="1"/>
      <c r="G30" s="1">
        <v>1746594.61</v>
      </c>
      <c r="H30" t="s">
        <v>964</v>
      </c>
      <c r="I30">
        <v>2023</v>
      </c>
      <c r="J30" s="5" t="s">
        <v>770</v>
      </c>
      <c r="K30" t="s">
        <v>15</v>
      </c>
      <c r="L30" t="s">
        <v>47</v>
      </c>
      <c r="M30">
        <v>1000</v>
      </c>
      <c r="N30" t="s">
        <v>17</v>
      </c>
    </row>
    <row r="31" spans="1:14" ht="28.8" x14ac:dyDescent="0.3">
      <c r="A31" t="s">
        <v>197</v>
      </c>
      <c r="B31" s="5" t="s">
        <v>198</v>
      </c>
      <c r="C31" s="1">
        <v>404000</v>
      </c>
      <c r="D31" s="1">
        <v>396000</v>
      </c>
      <c r="E31" s="1">
        <v>401000</v>
      </c>
      <c r="F31" s="1">
        <v>429029</v>
      </c>
      <c r="G31" s="1">
        <v>459029</v>
      </c>
      <c r="H31" t="s">
        <v>967</v>
      </c>
      <c r="I31">
        <v>2019</v>
      </c>
      <c r="J31" s="5" t="s">
        <v>831</v>
      </c>
      <c r="K31" t="s">
        <v>15</v>
      </c>
      <c r="L31" t="s">
        <v>47</v>
      </c>
      <c r="M31">
        <v>1000</v>
      </c>
      <c r="N31" t="s">
        <v>17</v>
      </c>
    </row>
    <row r="32" spans="1:14" ht="28.8" x14ac:dyDescent="0.3">
      <c r="A32" t="s">
        <v>812</v>
      </c>
      <c r="B32" s="5" t="s">
        <v>813</v>
      </c>
      <c r="C32" s="1">
        <v>32000</v>
      </c>
      <c r="D32" s="1"/>
      <c r="E32" s="1"/>
      <c r="F32" s="1"/>
      <c r="G32" s="1"/>
      <c r="H32" t="s">
        <v>971</v>
      </c>
      <c r="I32">
        <v>2019</v>
      </c>
      <c r="J32" s="5" t="s">
        <v>814</v>
      </c>
      <c r="K32" t="s">
        <v>46</v>
      </c>
      <c r="L32" t="s">
        <v>47</v>
      </c>
      <c r="M32">
        <v>1210</v>
      </c>
      <c r="N32" t="s">
        <v>63</v>
      </c>
    </row>
    <row r="33" spans="1:14" ht="28.8" x14ac:dyDescent="0.3">
      <c r="A33" t="s">
        <v>155</v>
      </c>
      <c r="B33" s="5" t="s">
        <v>156</v>
      </c>
      <c r="C33" s="1"/>
      <c r="D33" s="1"/>
      <c r="E33" s="1"/>
      <c r="F33" s="1"/>
      <c r="G33" s="1">
        <v>1712125.3</v>
      </c>
      <c r="H33" t="s">
        <v>964</v>
      </c>
      <c r="I33">
        <v>2023</v>
      </c>
      <c r="J33" s="5" t="s">
        <v>793</v>
      </c>
      <c r="K33" t="s">
        <v>15</v>
      </c>
      <c r="L33" t="s">
        <v>47</v>
      </c>
      <c r="M33">
        <v>1000</v>
      </c>
      <c r="N33" t="s">
        <v>17</v>
      </c>
    </row>
    <row r="34" spans="1:14" ht="28.8" x14ac:dyDescent="0.3">
      <c r="A34" t="s">
        <v>567</v>
      </c>
      <c r="B34" s="5" t="s">
        <v>568</v>
      </c>
      <c r="C34" s="1"/>
      <c r="D34" s="1"/>
      <c r="E34" s="1"/>
      <c r="F34" s="1">
        <v>20968.11</v>
      </c>
      <c r="G34" s="1"/>
      <c r="H34" t="s">
        <v>964</v>
      </c>
      <c r="I34">
        <v>2022</v>
      </c>
      <c r="J34" s="5" t="s">
        <v>566</v>
      </c>
      <c r="K34" t="s">
        <v>46</v>
      </c>
      <c r="L34" t="s">
        <v>47</v>
      </c>
      <c r="M34">
        <v>1050</v>
      </c>
      <c r="N34" t="s">
        <v>56</v>
      </c>
    </row>
    <row r="35" spans="1:14" ht="28.8" x14ac:dyDescent="0.3">
      <c r="A35" t="s">
        <v>567</v>
      </c>
      <c r="B35" s="5" t="s">
        <v>568</v>
      </c>
      <c r="C35" s="1"/>
      <c r="D35" s="1">
        <v>28975</v>
      </c>
      <c r="E35" s="1"/>
      <c r="F35" s="1"/>
      <c r="G35" s="1"/>
      <c r="H35" t="s">
        <v>964</v>
      </c>
      <c r="I35">
        <v>2020</v>
      </c>
      <c r="J35" s="5" t="s">
        <v>602</v>
      </c>
      <c r="K35" t="s">
        <v>46</v>
      </c>
      <c r="L35" t="s">
        <v>47</v>
      </c>
      <c r="M35">
        <v>1050</v>
      </c>
      <c r="N35" t="s">
        <v>56</v>
      </c>
    </row>
    <row r="36" spans="1:14" ht="28.8" x14ac:dyDescent="0.3">
      <c r="A36" t="s">
        <v>567</v>
      </c>
      <c r="B36" s="5" t="s">
        <v>568</v>
      </c>
      <c r="C36" s="1"/>
      <c r="D36" s="1">
        <v>37890</v>
      </c>
      <c r="E36" s="1"/>
      <c r="F36" s="1"/>
      <c r="G36" s="1"/>
      <c r="H36" t="s">
        <v>964</v>
      </c>
      <c r="I36">
        <v>2020</v>
      </c>
      <c r="J36" s="5" t="s">
        <v>602</v>
      </c>
      <c r="K36" t="s">
        <v>46</v>
      </c>
      <c r="L36" t="s">
        <v>47</v>
      </c>
      <c r="M36">
        <v>1050</v>
      </c>
      <c r="N36" t="s">
        <v>56</v>
      </c>
    </row>
    <row r="37" spans="1:14" ht="28.8" x14ac:dyDescent="0.3">
      <c r="A37" t="s">
        <v>160</v>
      </c>
      <c r="B37" s="5" t="s">
        <v>161</v>
      </c>
      <c r="C37" s="1"/>
      <c r="D37" s="1"/>
      <c r="E37" s="1"/>
      <c r="F37" s="1"/>
      <c r="G37" s="1">
        <v>1257185.28</v>
      </c>
      <c r="H37" t="s">
        <v>964</v>
      </c>
      <c r="I37">
        <v>2023</v>
      </c>
      <c r="J37" s="5" t="s">
        <v>793</v>
      </c>
      <c r="K37" t="s">
        <v>15</v>
      </c>
      <c r="L37" t="s">
        <v>47</v>
      </c>
      <c r="M37">
        <v>1190</v>
      </c>
      <c r="N37" t="s">
        <v>157</v>
      </c>
    </row>
    <row r="38" spans="1:14" ht="28.8" x14ac:dyDescent="0.3">
      <c r="A38" t="s">
        <v>117</v>
      </c>
      <c r="B38" s="5" t="s">
        <v>118</v>
      </c>
      <c r="C38" s="1"/>
      <c r="D38" s="1">
        <v>13408.65</v>
      </c>
      <c r="E38" s="1"/>
      <c r="F38" s="1"/>
      <c r="G38" s="1"/>
      <c r="H38" t="s">
        <v>965</v>
      </c>
      <c r="I38">
        <v>2020</v>
      </c>
      <c r="J38" s="5" t="s">
        <v>113</v>
      </c>
      <c r="K38" t="s">
        <v>46</v>
      </c>
      <c r="L38" t="s">
        <v>114</v>
      </c>
      <c r="M38">
        <v>1050</v>
      </c>
      <c r="N38" t="s">
        <v>56</v>
      </c>
    </row>
    <row r="39" spans="1:14" ht="28.8" x14ac:dyDescent="0.3">
      <c r="A39" t="s">
        <v>781</v>
      </c>
      <c r="B39" s="5" t="s">
        <v>782</v>
      </c>
      <c r="C39" s="1"/>
      <c r="D39" s="1"/>
      <c r="E39" s="1"/>
      <c r="F39" s="1"/>
      <c r="G39" s="1">
        <v>1230993.9199999999</v>
      </c>
      <c r="H39" t="s">
        <v>964</v>
      </c>
      <c r="I39">
        <v>2023</v>
      </c>
      <c r="J39" s="5" t="s">
        <v>770</v>
      </c>
      <c r="K39" t="s">
        <v>15</v>
      </c>
      <c r="L39" t="s">
        <v>47</v>
      </c>
      <c r="M39">
        <v>1000</v>
      </c>
      <c r="N39" t="s">
        <v>17</v>
      </c>
    </row>
    <row r="40" spans="1:14" ht="28.8" x14ac:dyDescent="0.3">
      <c r="A40" t="s">
        <v>595</v>
      </c>
      <c r="B40" s="5" t="s">
        <v>596</v>
      </c>
      <c r="C40" s="1"/>
      <c r="D40" s="1"/>
      <c r="E40" s="1"/>
      <c r="F40" s="1"/>
      <c r="G40" s="1">
        <v>1064420.01</v>
      </c>
      <c r="H40" t="s">
        <v>964</v>
      </c>
      <c r="I40">
        <v>2023</v>
      </c>
      <c r="J40" s="5" t="s">
        <v>770</v>
      </c>
      <c r="K40" t="s">
        <v>15</v>
      </c>
      <c r="L40" t="s">
        <v>47</v>
      </c>
      <c r="M40">
        <v>1080</v>
      </c>
      <c r="N40" t="s">
        <v>28</v>
      </c>
    </row>
    <row r="41" spans="1:14" ht="28.8" x14ac:dyDescent="0.3">
      <c r="A41" t="s">
        <v>117</v>
      </c>
      <c r="B41" s="5" t="s">
        <v>118</v>
      </c>
      <c r="C41" s="1">
        <v>36779.699999999997</v>
      </c>
      <c r="D41" s="1">
        <v>34762.990000000005</v>
      </c>
      <c r="E41" s="1">
        <v>35034.19</v>
      </c>
      <c r="F41" s="1">
        <v>36458.51</v>
      </c>
      <c r="G41" s="1"/>
      <c r="H41" t="s">
        <v>964</v>
      </c>
      <c r="I41">
        <v>2017</v>
      </c>
      <c r="J41" s="5" t="s">
        <v>799</v>
      </c>
      <c r="K41" t="s">
        <v>15</v>
      </c>
      <c r="L41" t="s">
        <v>47</v>
      </c>
      <c r="M41">
        <v>1050</v>
      </c>
      <c r="N41" t="s">
        <v>56</v>
      </c>
    </row>
    <row r="42" spans="1:14" ht="28.8" x14ac:dyDescent="0.3">
      <c r="A42" t="s">
        <v>199</v>
      </c>
      <c r="B42" s="5" t="s">
        <v>200</v>
      </c>
      <c r="C42" s="1">
        <v>7950.06</v>
      </c>
      <c r="D42" s="1">
        <v>19823.32</v>
      </c>
      <c r="E42" s="1">
        <v>19611.18</v>
      </c>
      <c r="F42" s="1">
        <v>12123.19</v>
      </c>
      <c r="G42" s="1">
        <v>11089.67</v>
      </c>
      <c r="H42" t="s">
        <v>966</v>
      </c>
      <c r="I42">
        <v>2019</v>
      </c>
      <c r="J42" s="5" t="s">
        <v>194</v>
      </c>
      <c r="K42" t="s">
        <v>193</v>
      </c>
      <c r="L42" t="s">
        <v>47</v>
      </c>
      <c r="M42">
        <v>1080</v>
      </c>
      <c r="N42" t="s">
        <v>28</v>
      </c>
    </row>
    <row r="43" spans="1:14" ht="28.8" x14ac:dyDescent="0.3">
      <c r="A43" t="s">
        <v>548</v>
      </c>
      <c r="B43" s="5" t="s">
        <v>549</v>
      </c>
      <c r="C43" s="1"/>
      <c r="D43" s="1"/>
      <c r="E43" s="1"/>
      <c r="F43" s="1"/>
      <c r="G43" s="1">
        <v>832000</v>
      </c>
      <c r="H43" t="s">
        <v>967</v>
      </c>
      <c r="I43">
        <v>2023</v>
      </c>
      <c r="J43" s="5" t="s">
        <v>550</v>
      </c>
      <c r="K43" t="s">
        <v>46</v>
      </c>
      <c r="L43" t="s">
        <v>47</v>
      </c>
      <c r="M43">
        <v>1000</v>
      </c>
      <c r="N43" t="s">
        <v>17</v>
      </c>
    </row>
    <row r="44" spans="1:14" ht="28.8" x14ac:dyDescent="0.3">
      <c r="A44" t="s">
        <v>199</v>
      </c>
      <c r="B44" s="5" t="s">
        <v>200</v>
      </c>
      <c r="C44" s="1">
        <v>250000</v>
      </c>
      <c r="D44" s="1"/>
      <c r="E44" s="1"/>
      <c r="F44" s="1"/>
      <c r="G44" s="1"/>
      <c r="H44" t="s">
        <v>964</v>
      </c>
      <c r="I44">
        <v>2019</v>
      </c>
      <c r="J44" s="5" t="s">
        <v>602</v>
      </c>
      <c r="K44" t="s">
        <v>46</v>
      </c>
      <c r="L44" t="s">
        <v>47</v>
      </c>
      <c r="M44">
        <v>1080</v>
      </c>
      <c r="N44" t="s">
        <v>28</v>
      </c>
    </row>
    <row r="45" spans="1:14" ht="28.8" x14ac:dyDescent="0.3">
      <c r="A45" t="s">
        <v>145</v>
      </c>
      <c r="B45" s="5" t="s">
        <v>146</v>
      </c>
      <c r="C45" s="1"/>
      <c r="D45" s="1"/>
      <c r="E45" s="1"/>
      <c r="F45" s="1"/>
      <c r="G45" s="1">
        <v>806686.88</v>
      </c>
      <c r="H45" t="s">
        <v>964</v>
      </c>
      <c r="I45">
        <v>2023</v>
      </c>
      <c r="J45" s="5" t="s">
        <v>770</v>
      </c>
      <c r="K45" t="s">
        <v>15</v>
      </c>
      <c r="L45" t="s">
        <v>47</v>
      </c>
      <c r="M45">
        <v>1080</v>
      </c>
      <c r="N45" t="s">
        <v>28</v>
      </c>
    </row>
    <row r="46" spans="1:14" ht="28.8" x14ac:dyDescent="0.3">
      <c r="A46" t="s">
        <v>199</v>
      </c>
      <c r="B46" s="5" t="s">
        <v>200</v>
      </c>
      <c r="C46" s="1">
        <v>206885.73</v>
      </c>
      <c r="D46" s="1">
        <v>195541.56</v>
      </c>
      <c r="E46" s="1">
        <v>197067.12</v>
      </c>
      <c r="F46" s="1">
        <v>205078.83000000002</v>
      </c>
      <c r="G46" s="1"/>
      <c r="H46" t="s">
        <v>964</v>
      </c>
      <c r="I46">
        <v>2017</v>
      </c>
      <c r="J46" s="5" t="s">
        <v>799</v>
      </c>
      <c r="K46" t="s">
        <v>15</v>
      </c>
      <c r="L46" t="s">
        <v>47</v>
      </c>
      <c r="M46">
        <v>1080</v>
      </c>
      <c r="N46" t="s">
        <v>28</v>
      </c>
    </row>
    <row r="47" spans="1:14" ht="28.8" x14ac:dyDescent="0.3">
      <c r="A47" t="s">
        <v>119</v>
      </c>
      <c r="B47" s="5" t="s">
        <v>120</v>
      </c>
      <c r="C47" s="1"/>
      <c r="D47" s="1">
        <v>19722.009999999998</v>
      </c>
      <c r="E47" s="1"/>
      <c r="F47" s="1"/>
      <c r="G47" s="1"/>
      <c r="H47" t="s">
        <v>965</v>
      </c>
      <c r="I47">
        <v>2020</v>
      </c>
      <c r="J47" s="5" t="s">
        <v>113</v>
      </c>
      <c r="K47" t="s">
        <v>46</v>
      </c>
      <c r="L47" t="s">
        <v>114</v>
      </c>
      <c r="M47">
        <v>1000</v>
      </c>
      <c r="N47" t="s">
        <v>17</v>
      </c>
    </row>
    <row r="48" spans="1:14" ht="28.8" x14ac:dyDescent="0.3">
      <c r="A48" t="s">
        <v>119</v>
      </c>
      <c r="B48" s="5" t="s">
        <v>120</v>
      </c>
      <c r="C48" s="1">
        <v>26656.59</v>
      </c>
      <c r="D48" s="1">
        <v>37831.949999999997</v>
      </c>
      <c r="E48" s="1">
        <v>37908.14</v>
      </c>
      <c r="F48" s="1">
        <v>32369.040000000001</v>
      </c>
      <c r="G48" s="1">
        <v>37173.81</v>
      </c>
      <c r="H48" t="s">
        <v>966</v>
      </c>
      <c r="I48">
        <v>2019</v>
      </c>
      <c r="J48" s="5" t="s">
        <v>194</v>
      </c>
      <c r="K48" t="s">
        <v>193</v>
      </c>
      <c r="L48" t="s">
        <v>47</v>
      </c>
      <c r="M48">
        <v>1000</v>
      </c>
      <c r="N48" t="s">
        <v>17</v>
      </c>
    </row>
    <row r="49" spans="1:14" ht="28.8" x14ac:dyDescent="0.3">
      <c r="A49" t="s">
        <v>151</v>
      </c>
      <c r="B49" s="5" t="s">
        <v>152</v>
      </c>
      <c r="C49" s="1"/>
      <c r="D49" s="1"/>
      <c r="E49" s="1"/>
      <c r="F49" s="1"/>
      <c r="G49" s="1">
        <v>803073.93</v>
      </c>
      <c r="H49" t="s">
        <v>964</v>
      </c>
      <c r="I49">
        <v>2023</v>
      </c>
      <c r="J49" s="5" t="s">
        <v>770</v>
      </c>
      <c r="K49" t="s">
        <v>15</v>
      </c>
      <c r="L49" t="s">
        <v>47</v>
      </c>
      <c r="M49">
        <v>1080</v>
      </c>
      <c r="N49" t="s">
        <v>28</v>
      </c>
    </row>
    <row r="50" spans="1:14" ht="28.8" x14ac:dyDescent="0.3">
      <c r="A50" t="s">
        <v>775</v>
      </c>
      <c r="B50" s="5" t="s">
        <v>776</v>
      </c>
      <c r="C50" s="1"/>
      <c r="D50" s="1"/>
      <c r="E50" s="1"/>
      <c r="F50" s="1"/>
      <c r="G50" s="1">
        <v>788109.83</v>
      </c>
      <c r="H50" t="s">
        <v>964</v>
      </c>
      <c r="I50">
        <v>2023</v>
      </c>
      <c r="J50" s="5" t="s">
        <v>770</v>
      </c>
      <c r="K50" t="s">
        <v>15</v>
      </c>
      <c r="L50" t="s">
        <v>47</v>
      </c>
      <c r="M50">
        <v>1070</v>
      </c>
      <c r="N50" t="s">
        <v>23</v>
      </c>
    </row>
    <row r="51" spans="1:14" ht="28.8" x14ac:dyDescent="0.3">
      <c r="A51" t="s">
        <v>119</v>
      </c>
      <c r="B51" s="5" t="s">
        <v>120</v>
      </c>
      <c r="C51" s="1">
        <v>664588.57000000007</v>
      </c>
      <c r="D51" s="1">
        <v>628147.16</v>
      </c>
      <c r="E51" s="1">
        <v>633047.81000000006</v>
      </c>
      <c r="F51" s="1">
        <v>658784.20000000007</v>
      </c>
      <c r="G51" s="1"/>
      <c r="H51" t="s">
        <v>964</v>
      </c>
      <c r="I51">
        <v>2017</v>
      </c>
      <c r="J51" s="5" t="s">
        <v>799</v>
      </c>
      <c r="K51" t="s">
        <v>15</v>
      </c>
      <c r="L51" t="s">
        <v>47</v>
      </c>
      <c r="M51">
        <v>1000</v>
      </c>
      <c r="N51" t="s">
        <v>17</v>
      </c>
    </row>
    <row r="52" spans="1:14" ht="28.8" x14ac:dyDescent="0.3">
      <c r="A52" t="s">
        <v>119</v>
      </c>
      <c r="B52" s="5" t="s">
        <v>120</v>
      </c>
      <c r="C52" s="1">
        <v>99000</v>
      </c>
      <c r="D52" s="1"/>
      <c r="E52" s="1"/>
      <c r="F52" s="1"/>
      <c r="G52" s="1"/>
      <c r="H52" t="s">
        <v>971</v>
      </c>
      <c r="I52">
        <v>2019</v>
      </c>
      <c r="J52" s="5" t="s">
        <v>814</v>
      </c>
      <c r="K52" t="s">
        <v>46</v>
      </c>
      <c r="L52" t="s">
        <v>47</v>
      </c>
      <c r="M52">
        <v>1000</v>
      </c>
      <c r="N52" t="s">
        <v>17</v>
      </c>
    </row>
    <row r="53" spans="1:14" ht="28.8" x14ac:dyDescent="0.3">
      <c r="A53" t="s">
        <v>119</v>
      </c>
      <c r="B53" s="5" t="s">
        <v>120</v>
      </c>
      <c r="C53" s="1"/>
      <c r="D53" s="1">
        <v>68000</v>
      </c>
      <c r="E53" s="1"/>
      <c r="F53" s="1"/>
      <c r="G53" s="1"/>
      <c r="H53" t="s">
        <v>971</v>
      </c>
      <c r="I53">
        <v>2020</v>
      </c>
      <c r="J53" s="5" t="s">
        <v>814</v>
      </c>
      <c r="K53" t="s">
        <v>46</v>
      </c>
      <c r="L53" t="s">
        <v>47</v>
      </c>
      <c r="M53">
        <v>1000</v>
      </c>
      <c r="N53" t="s">
        <v>17</v>
      </c>
    </row>
    <row r="54" spans="1:14" ht="28.8" x14ac:dyDescent="0.3">
      <c r="A54" t="s">
        <v>106</v>
      </c>
      <c r="B54" s="5" t="s">
        <v>107</v>
      </c>
      <c r="C54" s="1"/>
      <c r="D54" s="1"/>
      <c r="E54" s="1">
        <v>21916.13</v>
      </c>
      <c r="F54" s="1"/>
      <c r="G54" s="1"/>
      <c r="H54" t="s">
        <v>967</v>
      </c>
      <c r="I54">
        <v>2021</v>
      </c>
      <c r="J54" s="5" t="s">
        <v>108</v>
      </c>
      <c r="K54" t="s">
        <v>46</v>
      </c>
      <c r="L54" t="s">
        <v>95</v>
      </c>
      <c r="M54">
        <v>1030</v>
      </c>
      <c r="N54" t="s">
        <v>20</v>
      </c>
    </row>
    <row r="55" spans="1:14" ht="28.8" x14ac:dyDescent="0.3">
      <c r="A55" t="s">
        <v>106</v>
      </c>
      <c r="B55" s="5" t="s">
        <v>107</v>
      </c>
      <c r="C55" s="1">
        <v>29339.61</v>
      </c>
      <c r="D55" s="1">
        <v>36766.04</v>
      </c>
      <c r="E55" s="1">
        <v>42344.81</v>
      </c>
      <c r="F55" s="1">
        <v>36694.33</v>
      </c>
      <c r="G55" s="1">
        <v>45549.85</v>
      </c>
      <c r="H55" t="s">
        <v>966</v>
      </c>
      <c r="I55">
        <v>2019</v>
      </c>
      <c r="J55" s="5" t="s">
        <v>194</v>
      </c>
      <c r="K55" t="s">
        <v>193</v>
      </c>
      <c r="L55" t="s">
        <v>47</v>
      </c>
      <c r="M55">
        <v>1030</v>
      </c>
      <c r="N55" t="s">
        <v>20</v>
      </c>
    </row>
    <row r="56" spans="1:14" ht="28.8" x14ac:dyDescent="0.3">
      <c r="A56" t="s">
        <v>133</v>
      </c>
      <c r="B56" s="5" t="s">
        <v>134</v>
      </c>
      <c r="C56" s="1"/>
      <c r="D56" s="1"/>
      <c r="E56" s="1"/>
      <c r="F56" s="1"/>
      <c r="G56" s="1">
        <v>778695.73</v>
      </c>
      <c r="H56" t="s">
        <v>967</v>
      </c>
      <c r="I56">
        <v>2023</v>
      </c>
      <c r="J56" s="5" t="s">
        <v>765</v>
      </c>
      <c r="K56" t="s">
        <v>15</v>
      </c>
      <c r="L56" t="s">
        <v>47</v>
      </c>
      <c r="M56">
        <v>1050</v>
      </c>
      <c r="N56" t="s">
        <v>56</v>
      </c>
    </row>
    <row r="57" spans="1:14" ht="28.8" x14ac:dyDescent="0.3">
      <c r="A57" t="s">
        <v>106</v>
      </c>
      <c r="B57" s="5" t="s">
        <v>107</v>
      </c>
      <c r="C57" s="1"/>
      <c r="D57" s="1">
        <v>2500</v>
      </c>
      <c r="E57" s="1"/>
      <c r="F57" s="1"/>
      <c r="G57" s="1"/>
      <c r="H57" s="2" t="s">
        <v>967</v>
      </c>
      <c r="I57" s="2">
        <v>2020</v>
      </c>
      <c r="J57" s="6" t="s">
        <v>938</v>
      </c>
      <c r="K57" s="2" t="s">
        <v>46</v>
      </c>
      <c r="L57" s="2" t="s">
        <v>47</v>
      </c>
      <c r="M57" s="2">
        <v>1030</v>
      </c>
      <c r="N57" s="2" t="s">
        <v>20</v>
      </c>
    </row>
    <row r="58" spans="1:14" ht="28.8" x14ac:dyDescent="0.3">
      <c r="A58" t="s">
        <v>100</v>
      </c>
      <c r="B58" s="5" t="s">
        <v>101</v>
      </c>
      <c r="C58" s="1"/>
      <c r="D58" s="1"/>
      <c r="E58" s="1"/>
      <c r="F58" s="1"/>
      <c r="G58" s="1">
        <v>774986.54</v>
      </c>
      <c r="H58" t="s">
        <v>964</v>
      </c>
      <c r="I58">
        <v>2023</v>
      </c>
      <c r="J58" s="5" t="s">
        <v>770</v>
      </c>
      <c r="K58" t="s">
        <v>15</v>
      </c>
      <c r="L58" t="s">
        <v>47</v>
      </c>
      <c r="M58">
        <v>1070</v>
      </c>
      <c r="N58" t="s">
        <v>23</v>
      </c>
    </row>
    <row r="59" spans="1:14" ht="28.8" x14ac:dyDescent="0.3">
      <c r="A59" t="s">
        <v>106</v>
      </c>
      <c r="B59" s="5" t="s">
        <v>107</v>
      </c>
      <c r="C59" s="1">
        <v>327441.40999999997</v>
      </c>
      <c r="D59" s="1">
        <v>309486.81</v>
      </c>
      <c r="E59" s="1">
        <v>311901.34999999998</v>
      </c>
      <c r="F59" s="1">
        <v>324581.61000000004</v>
      </c>
      <c r="G59" s="1"/>
      <c r="H59" t="s">
        <v>964</v>
      </c>
      <c r="I59">
        <v>2017</v>
      </c>
      <c r="J59" s="5" t="s">
        <v>799</v>
      </c>
      <c r="K59" t="s">
        <v>15</v>
      </c>
      <c r="L59" t="s">
        <v>47</v>
      </c>
      <c r="M59">
        <v>1030</v>
      </c>
      <c r="N59" t="s">
        <v>20</v>
      </c>
    </row>
    <row r="60" spans="1:14" ht="28.8" x14ac:dyDescent="0.3">
      <c r="A60" t="s">
        <v>605</v>
      </c>
      <c r="B60" s="5" t="s">
        <v>606</v>
      </c>
      <c r="C60" s="1"/>
      <c r="D60" s="1">
        <v>15975</v>
      </c>
      <c r="E60" s="1"/>
      <c r="F60" s="1"/>
      <c r="G60" s="1"/>
      <c r="H60" t="s">
        <v>964</v>
      </c>
      <c r="I60">
        <v>2020</v>
      </c>
      <c r="J60" s="5" t="s">
        <v>602</v>
      </c>
      <c r="K60" t="s">
        <v>46</v>
      </c>
      <c r="L60" t="s">
        <v>47</v>
      </c>
      <c r="M60">
        <v>1060</v>
      </c>
      <c r="N60" t="s">
        <v>53</v>
      </c>
    </row>
    <row r="61" spans="1:14" ht="28.8" x14ac:dyDescent="0.3">
      <c r="A61" t="s">
        <v>394</v>
      </c>
      <c r="B61" s="5" t="s">
        <v>395</v>
      </c>
      <c r="C61" s="1">
        <v>20000</v>
      </c>
      <c r="D61" s="1"/>
      <c r="E61" s="1"/>
      <c r="F61" s="1"/>
      <c r="G61" s="1"/>
      <c r="H61" t="s">
        <v>967</v>
      </c>
      <c r="I61">
        <v>2019</v>
      </c>
      <c r="J61" s="5" t="s">
        <v>396</v>
      </c>
      <c r="K61" t="s">
        <v>46</v>
      </c>
      <c r="L61" t="s">
        <v>47</v>
      </c>
      <c r="M61">
        <v>1000</v>
      </c>
      <c r="N61" t="s">
        <v>17</v>
      </c>
    </row>
    <row r="62" spans="1:14" ht="28.8" x14ac:dyDescent="0.3">
      <c r="A62" t="s">
        <v>515</v>
      </c>
      <c r="B62" s="5" t="s">
        <v>516</v>
      </c>
      <c r="C62" s="1"/>
      <c r="D62" s="1"/>
      <c r="E62" s="1">
        <v>10000</v>
      </c>
      <c r="F62" s="1"/>
      <c r="G62" s="1"/>
      <c r="H62" t="s">
        <v>972</v>
      </c>
      <c r="I62">
        <v>2021</v>
      </c>
      <c r="J62" s="5" t="s">
        <v>517</v>
      </c>
      <c r="K62" t="s">
        <v>46</v>
      </c>
      <c r="L62" t="s">
        <v>47</v>
      </c>
      <c r="M62">
        <v>1190</v>
      </c>
      <c r="N62" t="s">
        <v>157</v>
      </c>
    </row>
    <row r="63" spans="1:14" ht="28.8" x14ac:dyDescent="0.3">
      <c r="A63" t="s">
        <v>119</v>
      </c>
      <c r="B63" s="5" t="s">
        <v>120</v>
      </c>
      <c r="C63" s="1"/>
      <c r="D63" s="1"/>
      <c r="E63" s="1"/>
      <c r="F63" s="1"/>
      <c r="G63" s="1">
        <v>666664.4</v>
      </c>
      <c r="H63" t="s">
        <v>964</v>
      </c>
      <c r="I63">
        <v>2023</v>
      </c>
      <c r="J63" s="5" t="s">
        <v>770</v>
      </c>
      <c r="K63" t="s">
        <v>15</v>
      </c>
      <c r="L63" t="s">
        <v>47</v>
      </c>
      <c r="M63">
        <v>1000</v>
      </c>
      <c r="N63" t="s">
        <v>17</v>
      </c>
    </row>
    <row r="64" spans="1:14" ht="28.8" x14ac:dyDescent="0.3">
      <c r="A64" t="s">
        <v>515</v>
      </c>
      <c r="B64" s="5" t="s">
        <v>516</v>
      </c>
      <c r="C64" s="1">
        <v>10000</v>
      </c>
      <c r="D64" s="1">
        <v>10000</v>
      </c>
      <c r="E64" s="1"/>
      <c r="F64" s="1"/>
      <c r="G64" s="1"/>
      <c r="H64" t="s">
        <v>972</v>
      </c>
      <c r="I64">
        <v>2019</v>
      </c>
      <c r="J64" s="5" t="s">
        <v>531</v>
      </c>
      <c r="K64" t="s">
        <v>15</v>
      </c>
      <c r="L64" t="s">
        <v>47</v>
      </c>
      <c r="M64">
        <v>1190</v>
      </c>
      <c r="N64" t="s">
        <v>157</v>
      </c>
    </row>
    <row r="65" spans="1:14" ht="28.8" x14ac:dyDescent="0.3">
      <c r="A65" t="s">
        <v>121</v>
      </c>
      <c r="B65" s="5" t="s">
        <v>122</v>
      </c>
      <c r="C65" s="1"/>
      <c r="D65" s="1">
        <v>31264.63</v>
      </c>
      <c r="E65" s="1"/>
      <c r="F65" s="1"/>
      <c r="G65" s="1"/>
      <c r="H65" t="s">
        <v>965</v>
      </c>
      <c r="I65">
        <v>2020</v>
      </c>
      <c r="J65" s="5" t="s">
        <v>113</v>
      </c>
      <c r="K65" t="s">
        <v>46</v>
      </c>
      <c r="L65" t="s">
        <v>114</v>
      </c>
      <c r="M65">
        <v>1080</v>
      </c>
      <c r="N65" t="s">
        <v>28</v>
      </c>
    </row>
    <row r="66" spans="1:14" ht="28.8" x14ac:dyDescent="0.3">
      <c r="A66" t="s">
        <v>121</v>
      </c>
      <c r="B66" s="5" t="s">
        <v>122</v>
      </c>
      <c r="C66" s="1">
        <v>4800</v>
      </c>
      <c r="D66" s="1"/>
      <c r="E66" s="1"/>
      <c r="F66" s="1"/>
      <c r="G66" s="1"/>
      <c r="H66" t="s">
        <v>964</v>
      </c>
      <c r="I66">
        <v>2019</v>
      </c>
      <c r="J66" s="5" t="s">
        <v>566</v>
      </c>
      <c r="K66" t="s">
        <v>46</v>
      </c>
      <c r="L66" t="s">
        <v>47</v>
      </c>
      <c r="M66">
        <v>1080</v>
      </c>
      <c r="N66" t="s">
        <v>28</v>
      </c>
    </row>
    <row r="67" spans="1:14" ht="28.8" x14ac:dyDescent="0.3">
      <c r="A67" t="s">
        <v>121</v>
      </c>
      <c r="B67" s="5" t="s">
        <v>122</v>
      </c>
      <c r="C67" s="1"/>
      <c r="D67" s="1"/>
      <c r="E67" s="1">
        <v>9000</v>
      </c>
      <c r="F67" s="1"/>
      <c r="G67" s="1"/>
      <c r="H67" t="s">
        <v>964</v>
      </c>
      <c r="I67">
        <v>2021</v>
      </c>
      <c r="J67" s="5" t="s">
        <v>566</v>
      </c>
      <c r="K67" t="s">
        <v>46</v>
      </c>
      <c r="L67" t="s">
        <v>47</v>
      </c>
      <c r="M67">
        <v>1080</v>
      </c>
      <c r="N67" t="s">
        <v>28</v>
      </c>
    </row>
    <row r="68" spans="1:14" ht="28.8" x14ac:dyDescent="0.3">
      <c r="A68" t="s">
        <v>121</v>
      </c>
      <c r="B68" s="5" t="s">
        <v>122</v>
      </c>
      <c r="C68" s="1"/>
      <c r="D68" s="1"/>
      <c r="E68" s="1"/>
      <c r="F68" s="1">
        <v>15000</v>
      </c>
      <c r="G68" s="1"/>
      <c r="H68" t="s">
        <v>964</v>
      </c>
      <c r="I68">
        <v>2022</v>
      </c>
      <c r="J68" s="5" t="s">
        <v>670</v>
      </c>
      <c r="K68" t="s">
        <v>46</v>
      </c>
      <c r="L68" t="s">
        <v>47</v>
      </c>
      <c r="M68">
        <v>1080</v>
      </c>
      <c r="N68" t="s">
        <v>28</v>
      </c>
    </row>
    <row r="69" spans="1:14" ht="28.8" x14ac:dyDescent="0.3">
      <c r="A69" t="s">
        <v>121</v>
      </c>
      <c r="B69" s="5" t="s">
        <v>122</v>
      </c>
      <c r="C69" s="1"/>
      <c r="D69" s="1"/>
      <c r="E69" s="1"/>
      <c r="F69" s="1">
        <v>20835</v>
      </c>
      <c r="G69" s="1"/>
      <c r="H69" t="s">
        <v>964</v>
      </c>
      <c r="I69">
        <v>2022</v>
      </c>
      <c r="J69" s="5" t="s">
        <v>670</v>
      </c>
      <c r="K69" t="s">
        <v>46</v>
      </c>
      <c r="L69" t="s">
        <v>47</v>
      </c>
      <c r="M69">
        <v>1190</v>
      </c>
      <c r="N69" t="s">
        <v>157</v>
      </c>
    </row>
    <row r="70" spans="1:14" ht="28.8" x14ac:dyDescent="0.3">
      <c r="A70" t="s">
        <v>121</v>
      </c>
      <c r="B70" s="5" t="s">
        <v>122</v>
      </c>
      <c r="C70" s="1"/>
      <c r="D70" s="1"/>
      <c r="E70" s="1"/>
      <c r="F70" s="1">
        <v>12000</v>
      </c>
      <c r="G70" s="1"/>
      <c r="H70" t="s">
        <v>964</v>
      </c>
      <c r="I70">
        <v>2022</v>
      </c>
      <c r="J70" s="5" t="s">
        <v>670</v>
      </c>
      <c r="K70" t="s">
        <v>46</v>
      </c>
      <c r="L70" t="s">
        <v>47</v>
      </c>
      <c r="M70">
        <v>1080</v>
      </c>
      <c r="N70" t="s">
        <v>28</v>
      </c>
    </row>
    <row r="71" spans="1:14" ht="28.8" x14ac:dyDescent="0.3">
      <c r="A71" t="s">
        <v>70</v>
      </c>
      <c r="B71" s="5" t="s">
        <v>71</v>
      </c>
      <c r="C71" s="1"/>
      <c r="D71" s="1"/>
      <c r="E71" s="1"/>
      <c r="F71" s="1"/>
      <c r="G71" s="1">
        <v>576818.27</v>
      </c>
      <c r="H71" t="s">
        <v>964</v>
      </c>
      <c r="I71">
        <v>2023</v>
      </c>
      <c r="J71" s="5" t="s">
        <v>803</v>
      </c>
      <c r="K71" t="s">
        <v>15</v>
      </c>
      <c r="L71" t="s">
        <v>47</v>
      </c>
      <c r="M71">
        <v>1000</v>
      </c>
      <c r="N71" t="s">
        <v>17</v>
      </c>
    </row>
    <row r="72" spans="1:14" ht="28.8" x14ac:dyDescent="0.3">
      <c r="A72" t="s">
        <v>121</v>
      </c>
      <c r="B72" s="5" t="s">
        <v>122</v>
      </c>
      <c r="C72" s="1"/>
      <c r="D72" s="1"/>
      <c r="E72" s="1"/>
      <c r="F72" s="1">
        <v>3600</v>
      </c>
      <c r="G72" s="1"/>
      <c r="H72" t="s">
        <v>964</v>
      </c>
      <c r="I72">
        <v>2022</v>
      </c>
      <c r="J72" s="5" t="s">
        <v>727</v>
      </c>
      <c r="K72" t="s">
        <v>67</v>
      </c>
      <c r="L72" t="s">
        <v>47</v>
      </c>
      <c r="M72">
        <v>1080</v>
      </c>
      <c r="N72" t="s">
        <v>28</v>
      </c>
    </row>
    <row r="73" spans="1:14" ht="28.8" x14ac:dyDescent="0.3">
      <c r="A73" t="s">
        <v>121</v>
      </c>
      <c r="B73" s="5" t="s">
        <v>122</v>
      </c>
      <c r="C73" s="1"/>
      <c r="D73" s="1"/>
      <c r="E73" s="1"/>
      <c r="F73" s="1">
        <v>4000</v>
      </c>
      <c r="G73" s="1"/>
      <c r="H73" t="s">
        <v>964</v>
      </c>
      <c r="I73">
        <v>2022</v>
      </c>
      <c r="J73" s="5" t="s">
        <v>727</v>
      </c>
      <c r="K73" t="s">
        <v>67</v>
      </c>
      <c r="L73" t="s">
        <v>47</v>
      </c>
      <c r="M73">
        <v>1080</v>
      </c>
      <c r="N73" t="s">
        <v>28</v>
      </c>
    </row>
    <row r="74" spans="1:14" ht="28.8" x14ac:dyDescent="0.3">
      <c r="A74" t="s">
        <v>133</v>
      </c>
      <c r="B74" s="5" t="s">
        <v>134</v>
      </c>
      <c r="C74" s="1"/>
      <c r="D74" s="1"/>
      <c r="E74" s="1"/>
      <c r="F74" s="1"/>
      <c r="G74" s="1">
        <v>548377.27</v>
      </c>
      <c r="H74" t="s">
        <v>967</v>
      </c>
      <c r="I74">
        <v>2023</v>
      </c>
      <c r="J74" s="5" t="s">
        <v>765</v>
      </c>
      <c r="K74" t="s">
        <v>15</v>
      </c>
      <c r="L74" t="s">
        <v>47</v>
      </c>
      <c r="M74">
        <v>1050</v>
      </c>
      <c r="N74" t="s">
        <v>56</v>
      </c>
    </row>
    <row r="75" spans="1:14" ht="28.8" x14ac:dyDescent="0.3">
      <c r="A75" t="s">
        <v>773</v>
      </c>
      <c r="B75" s="5" t="s">
        <v>774</v>
      </c>
      <c r="C75" s="1"/>
      <c r="D75" s="1"/>
      <c r="E75" s="1"/>
      <c r="F75" s="1"/>
      <c r="G75" s="1">
        <v>523827.20000000001</v>
      </c>
      <c r="H75" t="s">
        <v>964</v>
      </c>
      <c r="I75">
        <v>2023</v>
      </c>
      <c r="J75" s="5" t="s">
        <v>770</v>
      </c>
      <c r="K75" t="s">
        <v>15</v>
      </c>
      <c r="L75" t="s">
        <v>47</v>
      </c>
      <c r="M75">
        <v>1050</v>
      </c>
      <c r="N75" t="s">
        <v>56</v>
      </c>
    </row>
    <row r="76" spans="1:14" ht="28.8" x14ac:dyDescent="0.3">
      <c r="A76" t="s">
        <v>173</v>
      </c>
      <c r="B76" s="5" t="s">
        <v>174</v>
      </c>
      <c r="C76" s="1"/>
      <c r="D76" s="1"/>
      <c r="E76" s="1"/>
      <c r="F76" s="1"/>
      <c r="G76" s="1">
        <v>500000</v>
      </c>
      <c r="H76" s="2" t="s">
        <v>967</v>
      </c>
      <c r="I76" s="2">
        <v>2023</v>
      </c>
      <c r="J76" s="6" t="s">
        <v>936</v>
      </c>
      <c r="K76" s="2" t="s">
        <v>46</v>
      </c>
      <c r="L76" s="2" t="s">
        <v>47</v>
      </c>
      <c r="M76" s="2">
        <v>1000</v>
      </c>
      <c r="N76" s="2" t="s">
        <v>17</v>
      </c>
    </row>
    <row r="77" spans="1:14" ht="28.8" x14ac:dyDescent="0.3">
      <c r="A77" t="s">
        <v>121</v>
      </c>
      <c r="B77" s="5" t="s">
        <v>122</v>
      </c>
      <c r="C77" s="1">
        <v>1500</v>
      </c>
      <c r="D77" s="1"/>
      <c r="E77" s="1"/>
      <c r="F77" s="1"/>
      <c r="G77" s="1"/>
      <c r="H77" t="s">
        <v>964</v>
      </c>
      <c r="I77">
        <v>2019</v>
      </c>
      <c r="J77" s="5" t="s">
        <v>752</v>
      </c>
      <c r="K77" t="s">
        <v>67</v>
      </c>
      <c r="L77" t="s">
        <v>47</v>
      </c>
      <c r="M77">
        <v>1080</v>
      </c>
      <c r="N77" t="s">
        <v>28</v>
      </c>
    </row>
    <row r="78" spans="1:14" ht="28.8" x14ac:dyDescent="0.3">
      <c r="A78" t="s">
        <v>121</v>
      </c>
      <c r="B78" s="5" t="s">
        <v>122</v>
      </c>
      <c r="C78" s="1"/>
      <c r="D78" s="1"/>
      <c r="E78" s="1">
        <v>5000</v>
      </c>
      <c r="F78" s="1"/>
      <c r="G78" s="1"/>
      <c r="H78" t="s">
        <v>964</v>
      </c>
      <c r="I78">
        <v>2021</v>
      </c>
      <c r="J78" s="5" t="s">
        <v>752</v>
      </c>
      <c r="K78" t="s">
        <v>67</v>
      </c>
      <c r="L78" t="s">
        <v>47</v>
      </c>
      <c r="M78">
        <v>1080</v>
      </c>
      <c r="N78" t="s">
        <v>28</v>
      </c>
    </row>
    <row r="79" spans="1:14" ht="28.8" x14ac:dyDescent="0.3">
      <c r="A79" t="s">
        <v>121</v>
      </c>
      <c r="B79" s="5" t="s">
        <v>122</v>
      </c>
      <c r="C79" s="1"/>
      <c r="D79" s="1"/>
      <c r="E79" s="1">
        <v>2900</v>
      </c>
      <c r="F79" s="1"/>
      <c r="G79" s="1"/>
      <c r="H79" t="s">
        <v>964</v>
      </c>
      <c r="I79">
        <v>2021</v>
      </c>
      <c r="J79" s="5" t="s">
        <v>752</v>
      </c>
      <c r="K79" t="s">
        <v>67</v>
      </c>
      <c r="L79" t="s">
        <v>47</v>
      </c>
      <c r="M79">
        <v>1080</v>
      </c>
      <c r="N79" t="s">
        <v>28</v>
      </c>
    </row>
    <row r="80" spans="1:14" ht="28.8" x14ac:dyDescent="0.3">
      <c r="A80" t="s">
        <v>409</v>
      </c>
      <c r="B80" s="5" t="s">
        <v>410</v>
      </c>
      <c r="C80" s="1"/>
      <c r="D80" s="1"/>
      <c r="E80" s="1"/>
      <c r="F80" s="1"/>
      <c r="G80" s="1">
        <v>481921.02</v>
      </c>
      <c r="H80" t="s">
        <v>964</v>
      </c>
      <c r="I80">
        <v>2023</v>
      </c>
      <c r="J80" s="5" t="s">
        <v>770</v>
      </c>
      <c r="K80" t="s">
        <v>15</v>
      </c>
      <c r="L80" t="s">
        <v>47</v>
      </c>
      <c r="M80">
        <v>1000</v>
      </c>
      <c r="N80" t="s">
        <v>17</v>
      </c>
    </row>
    <row r="81" spans="1:14" ht="28.8" x14ac:dyDescent="0.3">
      <c r="A81" t="s">
        <v>121</v>
      </c>
      <c r="B81" s="5" t="s">
        <v>122</v>
      </c>
      <c r="C81" s="1">
        <v>104004.79</v>
      </c>
      <c r="D81" s="1">
        <v>98301.89</v>
      </c>
      <c r="E81" s="1">
        <v>99068.82</v>
      </c>
      <c r="F81" s="1">
        <v>103096.43</v>
      </c>
      <c r="G81" s="1"/>
      <c r="H81" t="s">
        <v>964</v>
      </c>
      <c r="I81">
        <v>2017</v>
      </c>
      <c r="J81" s="5" t="s">
        <v>799</v>
      </c>
      <c r="K81" t="s">
        <v>15</v>
      </c>
      <c r="L81" t="s">
        <v>47</v>
      </c>
      <c r="M81">
        <v>1080</v>
      </c>
      <c r="N81" t="s">
        <v>28</v>
      </c>
    </row>
    <row r="82" spans="1:14" ht="28.8" x14ac:dyDescent="0.3">
      <c r="A82" t="s">
        <v>569</v>
      </c>
      <c r="B82" s="5" t="s">
        <v>570</v>
      </c>
      <c r="C82" s="1"/>
      <c r="D82" s="1">
        <v>22500</v>
      </c>
      <c r="E82" s="1"/>
      <c r="F82" s="1"/>
      <c r="G82" s="1"/>
      <c r="H82" t="s">
        <v>964</v>
      </c>
      <c r="I82">
        <v>2020</v>
      </c>
      <c r="J82" s="5" t="s">
        <v>566</v>
      </c>
      <c r="K82" t="s">
        <v>46</v>
      </c>
      <c r="L82" t="s">
        <v>47</v>
      </c>
      <c r="M82">
        <v>1190</v>
      </c>
      <c r="N82" t="s">
        <v>157</v>
      </c>
    </row>
    <row r="83" spans="1:14" ht="28.8" x14ac:dyDescent="0.3">
      <c r="A83" t="s">
        <v>569</v>
      </c>
      <c r="B83" s="5" t="s">
        <v>570</v>
      </c>
      <c r="C83" s="1"/>
      <c r="D83" s="1"/>
      <c r="E83" s="1">
        <v>30000</v>
      </c>
      <c r="F83" s="1"/>
      <c r="G83" s="1"/>
      <c r="H83" t="s">
        <v>964</v>
      </c>
      <c r="I83">
        <v>2021</v>
      </c>
      <c r="J83" s="5" t="s">
        <v>566</v>
      </c>
      <c r="K83" t="s">
        <v>46</v>
      </c>
      <c r="L83" t="s">
        <v>47</v>
      </c>
      <c r="M83">
        <v>1083</v>
      </c>
      <c r="N83" t="s">
        <v>247</v>
      </c>
    </row>
    <row r="84" spans="1:14" ht="28.8" x14ac:dyDescent="0.3">
      <c r="A84" t="s">
        <v>771</v>
      </c>
      <c r="B84" s="5" t="s">
        <v>772</v>
      </c>
      <c r="C84" s="1"/>
      <c r="D84" s="1"/>
      <c r="E84" s="1"/>
      <c r="F84" s="1"/>
      <c r="G84" s="1">
        <v>458859.34</v>
      </c>
      <c r="H84" t="s">
        <v>964</v>
      </c>
      <c r="I84">
        <v>2023</v>
      </c>
      <c r="J84" s="5" t="s">
        <v>770</v>
      </c>
      <c r="K84" t="s">
        <v>15</v>
      </c>
      <c r="L84" t="s">
        <v>47</v>
      </c>
      <c r="M84">
        <v>1080</v>
      </c>
      <c r="N84" t="s">
        <v>28</v>
      </c>
    </row>
    <row r="85" spans="1:14" ht="28.8" x14ac:dyDescent="0.3">
      <c r="A85" t="s">
        <v>569</v>
      </c>
      <c r="B85" s="5" t="s">
        <v>570</v>
      </c>
      <c r="C85" s="1">
        <v>103800.46</v>
      </c>
      <c r="D85" s="1">
        <v>98108.76</v>
      </c>
      <c r="E85" s="1">
        <v>98874.19</v>
      </c>
      <c r="F85" s="1">
        <v>102893.89</v>
      </c>
      <c r="G85" s="1"/>
      <c r="H85" t="s">
        <v>964</v>
      </c>
      <c r="I85">
        <v>2017</v>
      </c>
      <c r="J85" s="5" t="s">
        <v>799</v>
      </c>
      <c r="K85" t="s">
        <v>15</v>
      </c>
      <c r="L85" t="s">
        <v>47</v>
      </c>
      <c r="M85">
        <v>1000</v>
      </c>
      <c r="N85" t="s">
        <v>17</v>
      </c>
    </row>
    <row r="86" spans="1:14" ht="28.8" x14ac:dyDescent="0.3">
      <c r="A86" t="s">
        <v>201</v>
      </c>
      <c r="B86" s="5" t="s">
        <v>202</v>
      </c>
      <c r="C86" s="1">
        <v>39175.339999999997</v>
      </c>
      <c r="D86" s="1">
        <v>39445.47</v>
      </c>
      <c r="E86" s="1">
        <v>50064.22</v>
      </c>
      <c r="F86" s="1">
        <v>50749.78</v>
      </c>
      <c r="G86" s="1">
        <v>54929.81</v>
      </c>
      <c r="H86" t="s">
        <v>966</v>
      </c>
      <c r="I86">
        <v>2019</v>
      </c>
      <c r="J86" s="5" t="s">
        <v>194</v>
      </c>
      <c r="K86" t="s">
        <v>193</v>
      </c>
      <c r="L86" t="s">
        <v>47</v>
      </c>
      <c r="M86">
        <v>1000</v>
      </c>
      <c r="N86" t="s">
        <v>17</v>
      </c>
    </row>
    <row r="87" spans="1:14" ht="43.2" x14ac:dyDescent="0.3">
      <c r="A87" t="s">
        <v>201</v>
      </c>
      <c r="B87" s="5" t="s">
        <v>202</v>
      </c>
      <c r="C87" s="1">
        <v>34452</v>
      </c>
      <c r="D87" s="1">
        <v>56308.44</v>
      </c>
      <c r="E87" s="1"/>
      <c r="F87" s="1"/>
      <c r="G87" s="1"/>
      <c r="H87" t="s">
        <v>969</v>
      </c>
      <c r="I87">
        <v>2019</v>
      </c>
      <c r="J87" s="5" t="s">
        <v>835</v>
      </c>
      <c r="K87" t="s">
        <v>193</v>
      </c>
      <c r="L87" t="s">
        <v>47</v>
      </c>
      <c r="M87">
        <v>1000</v>
      </c>
      <c r="N87" t="s">
        <v>17</v>
      </c>
    </row>
    <row r="88" spans="1:14" ht="43.2" x14ac:dyDescent="0.3">
      <c r="A88" t="s">
        <v>201</v>
      </c>
      <c r="B88" s="5" t="s">
        <v>202</v>
      </c>
      <c r="C88" s="1"/>
      <c r="D88" s="1"/>
      <c r="E88" s="1">
        <v>620378.62</v>
      </c>
      <c r="F88" s="1">
        <v>654939.63</v>
      </c>
      <c r="G88" s="1">
        <v>688938.74</v>
      </c>
      <c r="H88" t="s">
        <v>970</v>
      </c>
      <c r="I88">
        <v>2021</v>
      </c>
      <c r="J88" s="5" t="s">
        <v>853</v>
      </c>
      <c r="K88" t="s">
        <v>15</v>
      </c>
      <c r="L88" t="s">
        <v>47</v>
      </c>
      <c r="M88">
        <v>1000</v>
      </c>
      <c r="N88" t="s">
        <v>17</v>
      </c>
    </row>
    <row r="89" spans="1:14" ht="28.8" x14ac:dyDescent="0.3">
      <c r="A89" t="s">
        <v>201</v>
      </c>
      <c r="B89" s="5" t="s">
        <v>202</v>
      </c>
      <c r="C89" s="1">
        <v>473703.54</v>
      </c>
      <c r="D89" s="1">
        <v>450349.55</v>
      </c>
      <c r="E89" s="1"/>
      <c r="F89" s="1"/>
      <c r="G89" s="1"/>
      <c r="H89" t="s">
        <v>970</v>
      </c>
      <c r="I89">
        <v>2016</v>
      </c>
      <c r="J89" s="5" t="s">
        <v>864</v>
      </c>
      <c r="K89" t="s">
        <v>15</v>
      </c>
      <c r="L89" t="s">
        <v>47</v>
      </c>
      <c r="M89">
        <v>1000</v>
      </c>
      <c r="N89" t="s">
        <v>17</v>
      </c>
    </row>
    <row r="90" spans="1:14" ht="28.8" x14ac:dyDescent="0.3">
      <c r="A90" t="s">
        <v>375</v>
      </c>
      <c r="B90" s="5" t="s">
        <v>376</v>
      </c>
      <c r="C90" s="1"/>
      <c r="D90" s="1"/>
      <c r="E90" s="1"/>
      <c r="F90" s="1"/>
      <c r="G90" s="1">
        <v>424286.95</v>
      </c>
      <c r="H90" t="s">
        <v>964</v>
      </c>
      <c r="I90">
        <v>2023</v>
      </c>
      <c r="J90" s="5" t="s">
        <v>770</v>
      </c>
      <c r="K90" t="s">
        <v>15</v>
      </c>
      <c r="L90" t="s">
        <v>47</v>
      </c>
      <c r="M90">
        <v>1000</v>
      </c>
      <c r="N90" t="s">
        <v>17</v>
      </c>
    </row>
    <row r="91" spans="1:14" ht="28.8" x14ac:dyDescent="0.3">
      <c r="A91" t="s">
        <v>18</v>
      </c>
      <c r="B91" s="5" t="s">
        <v>19</v>
      </c>
      <c r="C91" s="1"/>
      <c r="D91" s="1">
        <v>75000</v>
      </c>
      <c r="E91" s="1"/>
      <c r="F91" s="1"/>
      <c r="G91" s="1"/>
      <c r="H91" t="s">
        <v>965</v>
      </c>
      <c r="I91">
        <v>2020</v>
      </c>
      <c r="J91" s="5" t="s">
        <v>470</v>
      </c>
      <c r="K91" t="s">
        <v>46</v>
      </c>
      <c r="L91" t="s">
        <v>16</v>
      </c>
      <c r="M91">
        <v>1080</v>
      </c>
      <c r="N91" t="s">
        <v>28</v>
      </c>
    </row>
    <row r="92" spans="1:14" ht="28.8" x14ac:dyDescent="0.3">
      <c r="A92" t="s">
        <v>18</v>
      </c>
      <c r="B92" s="5" t="s">
        <v>19</v>
      </c>
      <c r="C92" s="1">
        <v>494491.12000000005</v>
      </c>
      <c r="D92" s="1">
        <v>514025</v>
      </c>
      <c r="E92" s="1">
        <v>562316.69999999995</v>
      </c>
      <c r="F92" s="1"/>
      <c r="G92" s="1"/>
      <c r="H92" t="s">
        <v>968</v>
      </c>
      <c r="I92">
        <v>2018</v>
      </c>
      <c r="J92" s="5" t="s">
        <v>499</v>
      </c>
      <c r="K92" t="s">
        <v>15</v>
      </c>
      <c r="L92" t="s">
        <v>16</v>
      </c>
      <c r="M92">
        <v>1080</v>
      </c>
      <c r="N92" t="s">
        <v>28</v>
      </c>
    </row>
    <row r="93" spans="1:14" ht="28.8" x14ac:dyDescent="0.3">
      <c r="A93" t="s">
        <v>18</v>
      </c>
      <c r="B93" s="5" t="s">
        <v>19</v>
      </c>
      <c r="C93" s="1"/>
      <c r="D93" s="1"/>
      <c r="E93" s="1"/>
      <c r="F93" s="1">
        <v>607687.87000000011</v>
      </c>
      <c r="G93" s="1">
        <v>628957</v>
      </c>
      <c r="H93" t="s">
        <v>968</v>
      </c>
      <c r="I93">
        <v>2022</v>
      </c>
      <c r="J93" s="5" t="s">
        <v>499</v>
      </c>
      <c r="K93" t="s">
        <v>15</v>
      </c>
      <c r="L93" t="s">
        <v>16</v>
      </c>
      <c r="M93">
        <v>1030</v>
      </c>
      <c r="N93" t="s">
        <v>20</v>
      </c>
    </row>
    <row r="94" spans="1:14" ht="28.8" x14ac:dyDescent="0.3">
      <c r="A94" t="s">
        <v>18</v>
      </c>
      <c r="B94" s="5" t="s">
        <v>19</v>
      </c>
      <c r="C94" s="1"/>
      <c r="D94" s="1"/>
      <c r="E94" s="1"/>
      <c r="F94" s="1">
        <v>70858.009999999995</v>
      </c>
      <c r="G94" s="1"/>
      <c r="H94" t="s">
        <v>965</v>
      </c>
      <c r="I94">
        <v>2022</v>
      </c>
      <c r="J94" s="5" t="s">
        <v>503</v>
      </c>
      <c r="K94" t="s">
        <v>15</v>
      </c>
      <c r="L94" t="s">
        <v>16</v>
      </c>
      <c r="M94">
        <v>1030</v>
      </c>
      <c r="N94" t="s">
        <v>20</v>
      </c>
    </row>
    <row r="95" spans="1:14" ht="28.8" x14ac:dyDescent="0.3">
      <c r="A95" t="s">
        <v>18</v>
      </c>
      <c r="B95" s="5" t="s">
        <v>19</v>
      </c>
      <c r="C95" s="1"/>
      <c r="D95" s="1"/>
      <c r="E95" s="1"/>
      <c r="F95" s="1">
        <v>92500</v>
      </c>
      <c r="G95" s="1"/>
      <c r="H95" t="s">
        <v>967</v>
      </c>
      <c r="I95">
        <v>2022</v>
      </c>
      <c r="J95" s="5" t="s">
        <v>507</v>
      </c>
      <c r="K95" t="s">
        <v>46</v>
      </c>
      <c r="L95" t="s">
        <v>16</v>
      </c>
      <c r="M95">
        <v>1030</v>
      </c>
      <c r="N95" t="s">
        <v>20</v>
      </c>
    </row>
    <row r="96" spans="1:14" ht="28.8" x14ac:dyDescent="0.3">
      <c r="A96" t="s">
        <v>18</v>
      </c>
      <c r="B96" s="5" t="s">
        <v>19</v>
      </c>
      <c r="C96" s="1"/>
      <c r="D96" s="1"/>
      <c r="E96" s="1"/>
      <c r="F96" s="1">
        <v>49000</v>
      </c>
      <c r="G96" s="1"/>
      <c r="H96" t="s">
        <v>967</v>
      </c>
      <c r="I96">
        <v>2022</v>
      </c>
      <c r="J96" s="5" t="s">
        <v>507</v>
      </c>
      <c r="K96" t="s">
        <v>46</v>
      </c>
      <c r="L96" t="s">
        <v>16</v>
      </c>
      <c r="M96">
        <v>1030</v>
      </c>
      <c r="N96" t="s">
        <v>20</v>
      </c>
    </row>
    <row r="97" spans="1:14" ht="28.8" x14ac:dyDescent="0.3">
      <c r="A97" t="s">
        <v>571</v>
      </c>
      <c r="B97" s="5" t="s">
        <v>572</v>
      </c>
      <c r="C97" s="1"/>
      <c r="D97" s="1">
        <v>25846.18</v>
      </c>
      <c r="E97" s="1"/>
      <c r="F97" s="1"/>
      <c r="G97" s="1"/>
      <c r="H97" t="s">
        <v>964</v>
      </c>
      <c r="I97">
        <v>2020</v>
      </c>
      <c r="J97" s="5" t="s">
        <v>566</v>
      </c>
      <c r="K97" t="s">
        <v>46</v>
      </c>
      <c r="L97" t="s">
        <v>47</v>
      </c>
      <c r="M97">
        <v>1190</v>
      </c>
      <c r="N97" t="s">
        <v>157</v>
      </c>
    </row>
    <row r="98" spans="1:14" ht="28.8" x14ac:dyDescent="0.3">
      <c r="A98" t="s">
        <v>571</v>
      </c>
      <c r="B98" s="5" t="s">
        <v>572</v>
      </c>
      <c r="C98" s="1"/>
      <c r="D98" s="1"/>
      <c r="E98" s="1"/>
      <c r="F98" s="1">
        <v>1200</v>
      </c>
      <c r="G98" s="1"/>
      <c r="H98" t="s">
        <v>964</v>
      </c>
      <c r="I98">
        <v>2022</v>
      </c>
      <c r="J98" s="5" t="s">
        <v>727</v>
      </c>
      <c r="K98" t="s">
        <v>67</v>
      </c>
      <c r="L98" t="s">
        <v>47</v>
      </c>
      <c r="M98">
        <v>1190</v>
      </c>
      <c r="N98" t="s">
        <v>157</v>
      </c>
    </row>
    <row r="99" spans="1:14" ht="28.8" x14ac:dyDescent="0.3">
      <c r="A99" t="s">
        <v>405</v>
      </c>
      <c r="B99" s="5" t="s">
        <v>406</v>
      </c>
      <c r="C99" s="1"/>
      <c r="D99" s="1"/>
      <c r="E99" s="1"/>
      <c r="F99" s="1"/>
      <c r="G99" s="1">
        <v>415236.77</v>
      </c>
      <c r="H99" t="s">
        <v>964</v>
      </c>
      <c r="I99">
        <v>2023</v>
      </c>
      <c r="J99" s="5" t="s">
        <v>770</v>
      </c>
      <c r="K99" t="s">
        <v>15</v>
      </c>
      <c r="L99" t="s">
        <v>47</v>
      </c>
      <c r="M99">
        <v>1060</v>
      </c>
      <c r="N99" t="s">
        <v>53</v>
      </c>
    </row>
    <row r="100" spans="1:14" ht="28.8" x14ac:dyDescent="0.3">
      <c r="A100" t="s">
        <v>607</v>
      </c>
      <c r="B100" s="5" t="s">
        <v>608</v>
      </c>
      <c r="C100" s="1">
        <v>70000</v>
      </c>
      <c r="D100" s="1"/>
      <c r="E100" s="1"/>
      <c r="F100" s="1"/>
      <c r="G100" s="1"/>
      <c r="H100" t="s">
        <v>964</v>
      </c>
      <c r="I100">
        <v>2019</v>
      </c>
      <c r="J100" s="5" t="s">
        <v>602</v>
      </c>
      <c r="K100" t="s">
        <v>46</v>
      </c>
      <c r="L100" t="s">
        <v>47</v>
      </c>
      <c r="M100">
        <v>1040</v>
      </c>
      <c r="N100" t="s">
        <v>57</v>
      </c>
    </row>
    <row r="101" spans="1:14" ht="28.8" x14ac:dyDescent="0.3">
      <c r="A101" t="s">
        <v>607</v>
      </c>
      <c r="B101" s="5" t="s">
        <v>608</v>
      </c>
      <c r="C101" s="1"/>
      <c r="D101" s="1">
        <v>81000</v>
      </c>
      <c r="E101" s="1"/>
      <c r="F101" s="1"/>
      <c r="G101" s="1"/>
      <c r="H101" t="s">
        <v>964</v>
      </c>
      <c r="I101">
        <v>2020</v>
      </c>
      <c r="J101" s="5" t="s">
        <v>602</v>
      </c>
      <c r="K101" t="s">
        <v>46</v>
      </c>
      <c r="L101" t="s">
        <v>47</v>
      </c>
      <c r="M101">
        <v>1080</v>
      </c>
      <c r="N101" t="s">
        <v>28</v>
      </c>
    </row>
    <row r="102" spans="1:14" ht="28.8" x14ac:dyDescent="0.3">
      <c r="A102" t="s">
        <v>607</v>
      </c>
      <c r="B102" s="5" t="s">
        <v>608</v>
      </c>
      <c r="C102" s="1"/>
      <c r="D102" s="1"/>
      <c r="E102" s="1"/>
      <c r="F102" s="1">
        <v>100000</v>
      </c>
      <c r="G102" s="1"/>
      <c r="H102" t="s">
        <v>964</v>
      </c>
      <c r="I102">
        <v>2022</v>
      </c>
      <c r="J102" s="5" t="s">
        <v>602</v>
      </c>
      <c r="K102" t="s">
        <v>46</v>
      </c>
      <c r="L102" t="s">
        <v>47</v>
      </c>
      <c r="M102">
        <v>1080</v>
      </c>
      <c r="N102" t="s">
        <v>28</v>
      </c>
    </row>
    <row r="103" spans="1:14" ht="28.8" x14ac:dyDescent="0.3">
      <c r="A103" t="s">
        <v>779</v>
      </c>
      <c r="B103" s="5" t="s">
        <v>780</v>
      </c>
      <c r="C103" s="1"/>
      <c r="D103" s="1"/>
      <c r="E103" s="1"/>
      <c r="F103" s="1"/>
      <c r="G103" s="1">
        <v>410966.15</v>
      </c>
      <c r="H103" t="s">
        <v>964</v>
      </c>
      <c r="I103">
        <v>2023</v>
      </c>
      <c r="J103" s="5" t="s">
        <v>770</v>
      </c>
      <c r="K103" t="s">
        <v>15</v>
      </c>
      <c r="L103" t="s">
        <v>47</v>
      </c>
      <c r="M103">
        <v>1190</v>
      </c>
      <c r="N103" t="s">
        <v>157</v>
      </c>
    </row>
    <row r="104" spans="1:14" ht="28.8" x14ac:dyDescent="0.3">
      <c r="A104" t="s">
        <v>609</v>
      </c>
      <c r="B104" s="5" t="s">
        <v>610</v>
      </c>
      <c r="C104" s="1"/>
      <c r="D104" s="1">
        <v>35178.75</v>
      </c>
      <c r="E104" s="1"/>
      <c r="F104" s="1"/>
      <c r="G104" s="1"/>
      <c r="H104" t="s">
        <v>964</v>
      </c>
      <c r="I104">
        <v>2020</v>
      </c>
      <c r="J104" s="5" t="s">
        <v>602</v>
      </c>
      <c r="K104" t="s">
        <v>46</v>
      </c>
      <c r="L104" t="s">
        <v>47</v>
      </c>
      <c r="M104">
        <v>1000</v>
      </c>
      <c r="N104" t="s">
        <v>17</v>
      </c>
    </row>
    <row r="105" spans="1:14" ht="28.8" x14ac:dyDescent="0.3">
      <c r="A105" t="s">
        <v>611</v>
      </c>
      <c r="B105" s="5" t="s">
        <v>612</v>
      </c>
      <c r="C105" s="1">
        <v>26000</v>
      </c>
      <c r="D105" s="1"/>
      <c r="E105" s="1"/>
      <c r="F105" s="1"/>
      <c r="G105" s="1"/>
      <c r="H105" t="s">
        <v>964</v>
      </c>
      <c r="I105">
        <v>2019</v>
      </c>
      <c r="J105" s="5" t="s">
        <v>602</v>
      </c>
      <c r="K105" t="s">
        <v>46</v>
      </c>
      <c r="L105" t="s">
        <v>47</v>
      </c>
      <c r="M105">
        <v>1000</v>
      </c>
      <c r="N105" t="s">
        <v>17</v>
      </c>
    </row>
    <row r="106" spans="1:14" ht="28.8" x14ac:dyDescent="0.3">
      <c r="A106" t="s">
        <v>611</v>
      </c>
      <c r="B106" s="5" t="s">
        <v>612</v>
      </c>
      <c r="C106" s="1"/>
      <c r="D106" s="1"/>
      <c r="E106" s="1">
        <v>48000</v>
      </c>
      <c r="F106" s="1"/>
      <c r="G106" s="1"/>
      <c r="H106" t="s">
        <v>964</v>
      </c>
      <c r="I106">
        <v>2021</v>
      </c>
      <c r="J106" s="5" t="s">
        <v>602</v>
      </c>
      <c r="K106" t="s">
        <v>46</v>
      </c>
      <c r="L106" t="s">
        <v>47</v>
      </c>
      <c r="M106">
        <v>1000</v>
      </c>
      <c r="N106" t="s">
        <v>17</v>
      </c>
    </row>
    <row r="107" spans="1:14" ht="28.8" x14ac:dyDescent="0.3">
      <c r="A107" t="s">
        <v>611</v>
      </c>
      <c r="B107" s="5" t="s">
        <v>612</v>
      </c>
      <c r="C107" s="1"/>
      <c r="D107" s="1"/>
      <c r="E107" s="1"/>
      <c r="F107" s="1">
        <v>5300</v>
      </c>
      <c r="G107" s="1"/>
      <c r="H107" t="s">
        <v>964</v>
      </c>
      <c r="I107">
        <v>2022</v>
      </c>
      <c r="J107" s="5" t="s">
        <v>727</v>
      </c>
      <c r="K107" t="s">
        <v>67</v>
      </c>
      <c r="L107" t="s">
        <v>47</v>
      </c>
      <c r="M107">
        <v>1000</v>
      </c>
      <c r="N107" t="s">
        <v>17</v>
      </c>
    </row>
    <row r="108" spans="1:14" x14ac:dyDescent="0.3">
      <c r="A108" t="s">
        <v>421</v>
      </c>
      <c r="B108" s="5" t="s">
        <v>422</v>
      </c>
      <c r="C108" s="1"/>
      <c r="D108" s="1"/>
      <c r="E108" s="1"/>
      <c r="F108" s="1">
        <v>78000</v>
      </c>
      <c r="G108" s="1"/>
      <c r="H108" t="s">
        <v>973</v>
      </c>
      <c r="I108">
        <v>2022</v>
      </c>
      <c r="J108" s="5" t="s">
        <v>423</v>
      </c>
      <c r="K108" t="s">
        <v>46</v>
      </c>
      <c r="L108" t="s">
        <v>47</v>
      </c>
      <c r="M108">
        <v>1180</v>
      </c>
      <c r="N108" t="s">
        <v>69</v>
      </c>
    </row>
    <row r="109" spans="1:14" ht="28.8" x14ac:dyDescent="0.3">
      <c r="A109" t="s">
        <v>471</v>
      </c>
      <c r="B109" s="5" t="s">
        <v>472</v>
      </c>
      <c r="C109" s="1"/>
      <c r="D109" s="1">
        <v>12200</v>
      </c>
      <c r="E109" s="1"/>
      <c r="F109" s="1"/>
      <c r="G109" s="1"/>
      <c r="H109" t="s">
        <v>965</v>
      </c>
      <c r="I109">
        <v>2020</v>
      </c>
      <c r="J109" s="5" t="s">
        <v>470</v>
      </c>
      <c r="K109" t="s">
        <v>46</v>
      </c>
      <c r="L109" t="s">
        <v>16</v>
      </c>
      <c r="M109">
        <v>1020</v>
      </c>
      <c r="N109" t="s">
        <v>17</v>
      </c>
    </row>
    <row r="110" spans="1:14" ht="28.8" x14ac:dyDescent="0.3">
      <c r="A110" t="s">
        <v>162</v>
      </c>
      <c r="B110" s="5" t="s">
        <v>163</v>
      </c>
      <c r="C110" s="1">
        <v>5812.4</v>
      </c>
      <c r="D110" s="1"/>
      <c r="E110" s="1"/>
      <c r="F110" s="1"/>
      <c r="G110" s="1"/>
      <c r="H110" t="s">
        <v>967</v>
      </c>
      <c r="I110">
        <v>2017</v>
      </c>
      <c r="J110" s="5" t="s">
        <v>164</v>
      </c>
      <c r="K110" t="s">
        <v>46</v>
      </c>
      <c r="L110" t="s">
        <v>47</v>
      </c>
      <c r="M110">
        <v>1090</v>
      </c>
      <c r="N110" t="s">
        <v>58</v>
      </c>
    </row>
    <row r="111" spans="1:14" ht="28.8" x14ac:dyDescent="0.3">
      <c r="A111" t="s">
        <v>673</v>
      </c>
      <c r="B111" s="5" t="s">
        <v>674</v>
      </c>
      <c r="C111" s="1"/>
      <c r="D111" s="1"/>
      <c r="E111" s="1"/>
      <c r="F111" s="1">
        <v>46000</v>
      </c>
      <c r="G111" s="1"/>
      <c r="H111" t="s">
        <v>964</v>
      </c>
      <c r="I111">
        <v>2022</v>
      </c>
      <c r="J111" s="5" t="s">
        <v>670</v>
      </c>
      <c r="K111" t="s">
        <v>46</v>
      </c>
      <c r="L111" t="s">
        <v>47</v>
      </c>
      <c r="M111">
        <v>1170</v>
      </c>
      <c r="N111" t="s">
        <v>372</v>
      </c>
    </row>
    <row r="112" spans="1:14" ht="28.8" x14ac:dyDescent="0.3">
      <c r="A112" t="s">
        <v>203</v>
      </c>
      <c r="B112" s="5" t="s">
        <v>204</v>
      </c>
      <c r="C112" s="1">
        <v>13584.1</v>
      </c>
      <c r="D112" s="1">
        <v>15293.9</v>
      </c>
      <c r="E112" s="1">
        <v>14436.65</v>
      </c>
      <c r="F112" s="1">
        <v>16042.21</v>
      </c>
      <c r="G112" s="1">
        <v>23049.34</v>
      </c>
      <c r="H112" t="s">
        <v>966</v>
      </c>
      <c r="I112">
        <v>2019</v>
      </c>
      <c r="J112" s="5" t="s">
        <v>194</v>
      </c>
      <c r="K112" t="s">
        <v>193</v>
      </c>
      <c r="L112" t="s">
        <v>47</v>
      </c>
      <c r="M112">
        <v>1000</v>
      </c>
      <c r="N112" t="s">
        <v>17</v>
      </c>
    </row>
    <row r="113" spans="1:14" ht="43.2" x14ac:dyDescent="0.3">
      <c r="A113" t="s">
        <v>203</v>
      </c>
      <c r="B113" s="5" t="s">
        <v>204</v>
      </c>
      <c r="C113" s="1">
        <v>22968</v>
      </c>
      <c r="D113" s="1">
        <v>31374.32</v>
      </c>
      <c r="E113" s="1"/>
      <c r="F113" s="1"/>
      <c r="G113" s="1"/>
      <c r="H113" t="s">
        <v>969</v>
      </c>
      <c r="I113">
        <v>2019</v>
      </c>
      <c r="J113" s="5" t="s">
        <v>835</v>
      </c>
      <c r="K113" t="s">
        <v>193</v>
      </c>
      <c r="L113" t="s">
        <v>47</v>
      </c>
      <c r="M113">
        <v>1210</v>
      </c>
      <c r="N113" t="s">
        <v>63</v>
      </c>
    </row>
    <row r="114" spans="1:14" ht="28.8" x14ac:dyDescent="0.3">
      <c r="A114" t="s">
        <v>203</v>
      </c>
      <c r="B114" s="5" t="s">
        <v>204</v>
      </c>
      <c r="C114" s="1">
        <v>132853.68000000002</v>
      </c>
      <c r="D114" s="1">
        <v>126303.87</v>
      </c>
      <c r="E114" s="1"/>
      <c r="F114" s="1"/>
      <c r="G114" s="1"/>
      <c r="H114" t="s">
        <v>970</v>
      </c>
      <c r="I114">
        <v>2016</v>
      </c>
      <c r="J114" s="5" t="s">
        <v>852</v>
      </c>
      <c r="K114" t="s">
        <v>15</v>
      </c>
      <c r="L114" t="s">
        <v>47</v>
      </c>
      <c r="M114">
        <v>1210</v>
      </c>
      <c r="N114" t="s">
        <v>63</v>
      </c>
    </row>
    <row r="115" spans="1:14" ht="43.2" x14ac:dyDescent="0.3">
      <c r="A115" t="s">
        <v>203</v>
      </c>
      <c r="B115" s="5" t="s">
        <v>204</v>
      </c>
      <c r="C115" s="1"/>
      <c r="D115" s="1"/>
      <c r="E115" s="1">
        <v>192868.13</v>
      </c>
      <c r="F115" s="1">
        <v>204304.88</v>
      </c>
      <c r="G115" s="1">
        <v>214937.59</v>
      </c>
      <c r="H115" t="s">
        <v>970</v>
      </c>
      <c r="I115">
        <v>2021</v>
      </c>
      <c r="J115" s="5" t="s">
        <v>854</v>
      </c>
      <c r="K115" t="s">
        <v>15</v>
      </c>
      <c r="L115" t="s">
        <v>47</v>
      </c>
      <c r="M115">
        <v>1210</v>
      </c>
      <c r="N115" t="s">
        <v>63</v>
      </c>
    </row>
    <row r="116" spans="1:14" ht="28.8" x14ac:dyDescent="0.3">
      <c r="A116" t="s">
        <v>941</v>
      </c>
      <c r="B116" s="5" t="s">
        <v>942</v>
      </c>
      <c r="C116" s="1"/>
      <c r="D116" s="1"/>
      <c r="E116" s="1"/>
      <c r="F116" s="1">
        <v>30133.65</v>
      </c>
      <c r="G116" s="1"/>
      <c r="H116" s="2" t="s">
        <v>966</v>
      </c>
      <c r="I116" s="2">
        <v>2022</v>
      </c>
      <c r="J116" s="6" t="s">
        <v>194</v>
      </c>
      <c r="K116" s="2" t="s">
        <v>193</v>
      </c>
      <c r="L116" s="2" t="s">
        <v>47</v>
      </c>
      <c r="M116" s="2">
        <v>1030</v>
      </c>
      <c r="N116" s="2" t="s">
        <v>20</v>
      </c>
    </row>
    <row r="117" spans="1:14" ht="28.8" x14ac:dyDescent="0.3">
      <c r="A117" t="s">
        <v>661</v>
      </c>
      <c r="B117" s="5" t="s">
        <v>662</v>
      </c>
      <c r="C117" s="1"/>
      <c r="D117" s="1"/>
      <c r="E117" s="1"/>
      <c r="F117" s="1"/>
      <c r="G117" s="1">
        <v>410106.83</v>
      </c>
      <c r="H117" t="s">
        <v>964</v>
      </c>
      <c r="I117">
        <v>2023</v>
      </c>
      <c r="J117" s="5" t="s">
        <v>770</v>
      </c>
      <c r="K117" t="s">
        <v>15</v>
      </c>
      <c r="L117" t="s">
        <v>47</v>
      </c>
      <c r="M117">
        <v>1082</v>
      </c>
      <c r="N117" t="s">
        <v>61</v>
      </c>
    </row>
    <row r="118" spans="1:14" ht="28.8" x14ac:dyDescent="0.3">
      <c r="A118" t="s">
        <v>123</v>
      </c>
      <c r="B118" s="5" t="s">
        <v>124</v>
      </c>
      <c r="C118" s="1"/>
      <c r="D118" s="1">
        <v>10537.68</v>
      </c>
      <c r="E118" s="1"/>
      <c r="F118" s="1"/>
      <c r="G118" s="1"/>
      <c r="H118" t="s">
        <v>965</v>
      </c>
      <c r="I118">
        <v>2020</v>
      </c>
      <c r="J118" s="5" t="s">
        <v>113</v>
      </c>
      <c r="K118" t="s">
        <v>46</v>
      </c>
      <c r="L118" t="s">
        <v>114</v>
      </c>
      <c r="M118">
        <v>1000</v>
      </c>
      <c r="N118" t="s">
        <v>17</v>
      </c>
    </row>
    <row r="119" spans="1:14" ht="28.8" x14ac:dyDescent="0.3">
      <c r="A119" t="s">
        <v>213</v>
      </c>
      <c r="B119" s="5" t="s">
        <v>214</v>
      </c>
      <c r="C119" s="1"/>
      <c r="D119" s="1"/>
      <c r="E119" s="1"/>
      <c r="F119" s="1"/>
      <c r="G119" s="1">
        <v>390701</v>
      </c>
      <c r="H119" t="s">
        <v>970</v>
      </c>
      <c r="I119">
        <v>2023</v>
      </c>
      <c r="J119" s="5" t="s">
        <v>851</v>
      </c>
      <c r="K119" t="s">
        <v>15</v>
      </c>
      <c r="L119" t="s">
        <v>47</v>
      </c>
      <c r="M119">
        <v>1000</v>
      </c>
      <c r="N119" t="s">
        <v>17</v>
      </c>
    </row>
    <row r="120" spans="1:14" ht="28.8" x14ac:dyDescent="0.3">
      <c r="A120" t="s">
        <v>123</v>
      </c>
      <c r="B120" s="5" t="s">
        <v>124</v>
      </c>
      <c r="C120" s="1">
        <v>258172.98</v>
      </c>
      <c r="D120" s="1">
        <v>244016.57</v>
      </c>
      <c r="E120" s="1">
        <v>245920.33</v>
      </c>
      <c r="F120" s="1">
        <v>255918.16</v>
      </c>
      <c r="G120" s="1"/>
      <c r="H120" t="s">
        <v>964</v>
      </c>
      <c r="I120">
        <v>2017</v>
      </c>
      <c r="J120" s="5" t="s">
        <v>799</v>
      </c>
      <c r="K120" t="s">
        <v>15</v>
      </c>
      <c r="L120" t="s">
        <v>47</v>
      </c>
      <c r="M120">
        <v>1000</v>
      </c>
      <c r="N120" t="s">
        <v>17</v>
      </c>
    </row>
    <row r="121" spans="1:14" ht="28.8" x14ac:dyDescent="0.3">
      <c r="A121" t="s">
        <v>165</v>
      </c>
      <c r="B121" s="5" t="s">
        <v>166</v>
      </c>
      <c r="C121" s="1">
        <v>11080</v>
      </c>
      <c r="D121" s="1"/>
      <c r="E121" s="1"/>
      <c r="F121" s="1"/>
      <c r="G121" s="1"/>
      <c r="H121" t="s">
        <v>967</v>
      </c>
      <c r="I121">
        <v>2017</v>
      </c>
      <c r="J121" s="5" t="s">
        <v>164</v>
      </c>
      <c r="K121" t="s">
        <v>46</v>
      </c>
      <c r="L121" t="s">
        <v>47</v>
      </c>
      <c r="M121">
        <v>1000</v>
      </c>
      <c r="N121" t="s">
        <v>17</v>
      </c>
    </row>
    <row r="122" spans="1:14" ht="28.8" x14ac:dyDescent="0.3">
      <c r="A122" t="s">
        <v>165</v>
      </c>
      <c r="B122" s="5" t="s">
        <v>166</v>
      </c>
      <c r="C122" s="1"/>
      <c r="D122" s="1">
        <v>61100</v>
      </c>
      <c r="E122" s="1"/>
      <c r="F122" s="1"/>
      <c r="G122" s="1"/>
      <c r="H122" t="s">
        <v>974</v>
      </c>
      <c r="I122">
        <v>2020</v>
      </c>
      <c r="J122" s="5" t="s">
        <v>369</v>
      </c>
      <c r="K122" t="s">
        <v>46</v>
      </c>
      <c r="L122" t="s">
        <v>47</v>
      </c>
      <c r="M122">
        <v>1000</v>
      </c>
      <c r="N122" t="s">
        <v>17</v>
      </c>
    </row>
    <row r="123" spans="1:14" ht="28.8" x14ac:dyDescent="0.3">
      <c r="A123" t="s">
        <v>123</v>
      </c>
      <c r="B123" s="5" t="s">
        <v>124</v>
      </c>
      <c r="C123" s="1"/>
      <c r="D123" s="1"/>
      <c r="E123" s="1"/>
      <c r="F123" s="1"/>
      <c r="G123" s="1">
        <v>388941.7</v>
      </c>
      <c r="H123" t="s">
        <v>964</v>
      </c>
      <c r="I123">
        <v>2023</v>
      </c>
      <c r="J123" s="5" t="s">
        <v>770</v>
      </c>
      <c r="K123" t="s">
        <v>15</v>
      </c>
      <c r="L123" t="s">
        <v>47</v>
      </c>
      <c r="M123">
        <v>1000</v>
      </c>
      <c r="N123" t="s">
        <v>17</v>
      </c>
    </row>
    <row r="124" spans="1:14" ht="28.8" x14ac:dyDescent="0.3">
      <c r="A124" t="s">
        <v>106</v>
      </c>
      <c r="B124" s="5" t="s">
        <v>107</v>
      </c>
      <c r="C124" s="1"/>
      <c r="D124" s="1"/>
      <c r="E124" s="1"/>
      <c r="F124" s="1"/>
      <c r="G124" s="1">
        <v>382393.86</v>
      </c>
      <c r="H124" t="s">
        <v>964</v>
      </c>
      <c r="I124">
        <v>2023</v>
      </c>
      <c r="J124" s="5" t="s">
        <v>770</v>
      </c>
      <c r="K124" t="s">
        <v>15</v>
      </c>
      <c r="L124" t="s">
        <v>47</v>
      </c>
      <c r="M124">
        <v>1030</v>
      </c>
      <c r="N124" t="s">
        <v>20</v>
      </c>
    </row>
    <row r="125" spans="1:14" x14ac:dyDescent="0.3">
      <c r="A125" t="s">
        <v>675</v>
      </c>
      <c r="B125" s="5" t="s">
        <v>676</v>
      </c>
      <c r="C125" s="1">
        <v>65000</v>
      </c>
      <c r="D125" s="1"/>
      <c r="E125" s="1"/>
      <c r="F125" s="1"/>
      <c r="G125" s="1"/>
      <c r="H125" t="s">
        <v>967</v>
      </c>
      <c r="I125">
        <v>2019</v>
      </c>
      <c r="J125" s="5" t="s">
        <v>986</v>
      </c>
      <c r="K125" t="s">
        <v>46</v>
      </c>
      <c r="L125" t="s">
        <v>47</v>
      </c>
      <c r="M125">
        <v>1050</v>
      </c>
      <c r="N125" t="s">
        <v>56</v>
      </c>
    </row>
    <row r="126" spans="1:14" ht="28.8" x14ac:dyDescent="0.3">
      <c r="A126" t="s">
        <v>532</v>
      </c>
      <c r="B126" s="5" t="s">
        <v>533</v>
      </c>
      <c r="C126" s="1">
        <v>256668.24000000002</v>
      </c>
      <c r="D126" s="1">
        <v>240632.01</v>
      </c>
      <c r="E126" s="1"/>
      <c r="F126" s="1"/>
      <c r="G126" s="1"/>
      <c r="H126" t="s">
        <v>972</v>
      </c>
      <c r="I126">
        <v>2019</v>
      </c>
      <c r="J126" s="5" t="s">
        <v>531</v>
      </c>
      <c r="K126" t="s">
        <v>15</v>
      </c>
      <c r="L126" t="s">
        <v>47</v>
      </c>
      <c r="M126">
        <v>1060</v>
      </c>
      <c r="N126" t="s">
        <v>53</v>
      </c>
    </row>
    <row r="127" spans="1:14" ht="28.8" x14ac:dyDescent="0.3">
      <c r="A127" t="s">
        <v>532</v>
      </c>
      <c r="B127" s="5" t="s">
        <v>533</v>
      </c>
      <c r="C127" s="1"/>
      <c r="D127" s="1">
        <v>125000</v>
      </c>
      <c r="E127" s="1"/>
      <c r="F127" s="1"/>
      <c r="G127" s="1"/>
      <c r="H127" t="s">
        <v>967</v>
      </c>
      <c r="I127">
        <v>2020</v>
      </c>
      <c r="J127" s="5" t="s">
        <v>986</v>
      </c>
      <c r="K127" t="s">
        <v>46</v>
      </c>
      <c r="L127" t="s">
        <v>47</v>
      </c>
      <c r="M127">
        <v>1060</v>
      </c>
      <c r="N127" t="s">
        <v>53</v>
      </c>
    </row>
    <row r="128" spans="1:14" ht="28.8" x14ac:dyDescent="0.3">
      <c r="A128" t="s">
        <v>532</v>
      </c>
      <c r="B128" s="5" t="s">
        <v>533</v>
      </c>
      <c r="C128" s="1"/>
      <c r="D128" s="1"/>
      <c r="E128" s="1"/>
      <c r="F128" s="1">
        <v>125000</v>
      </c>
      <c r="G128" s="1"/>
      <c r="H128" t="s">
        <v>967</v>
      </c>
      <c r="I128">
        <v>2022</v>
      </c>
      <c r="J128" s="5" t="s">
        <v>986</v>
      </c>
      <c r="K128" t="s">
        <v>46</v>
      </c>
      <c r="L128" t="s">
        <v>47</v>
      </c>
      <c r="M128">
        <v>1060</v>
      </c>
      <c r="N128" t="s">
        <v>53</v>
      </c>
    </row>
    <row r="129" spans="1:14" ht="28.8" x14ac:dyDescent="0.3">
      <c r="A129" t="s">
        <v>397</v>
      </c>
      <c r="B129" s="5" t="s">
        <v>398</v>
      </c>
      <c r="C129" s="1">
        <v>2500</v>
      </c>
      <c r="D129" s="1"/>
      <c r="E129" s="1"/>
      <c r="F129" s="1"/>
      <c r="G129" s="1"/>
      <c r="H129" t="s">
        <v>967</v>
      </c>
      <c r="I129">
        <v>2019</v>
      </c>
      <c r="J129" s="5" t="s">
        <v>396</v>
      </c>
      <c r="K129" t="s">
        <v>46</v>
      </c>
      <c r="L129" t="s">
        <v>47</v>
      </c>
      <c r="M129">
        <v>1000</v>
      </c>
      <c r="N129" t="s">
        <v>17</v>
      </c>
    </row>
    <row r="130" spans="1:14" ht="28.8" x14ac:dyDescent="0.3">
      <c r="A130" t="s">
        <v>598</v>
      </c>
      <c r="B130" s="5" t="s">
        <v>599</v>
      </c>
      <c r="C130" s="1"/>
      <c r="D130" s="1"/>
      <c r="E130" s="1"/>
      <c r="F130" s="1"/>
      <c r="G130" s="1">
        <v>366679.03999999998</v>
      </c>
      <c r="H130" t="s">
        <v>964</v>
      </c>
      <c r="I130">
        <v>2023</v>
      </c>
      <c r="J130" s="5" t="s">
        <v>770</v>
      </c>
      <c r="K130" t="s">
        <v>15</v>
      </c>
      <c r="L130" t="s">
        <v>47</v>
      </c>
      <c r="M130">
        <v>1000</v>
      </c>
      <c r="N130" t="s">
        <v>17</v>
      </c>
    </row>
    <row r="131" spans="1:14" ht="28.8" x14ac:dyDescent="0.3">
      <c r="A131" t="s">
        <v>199</v>
      </c>
      <c r="B131" s="5" t="s">
        <v>200</v>
      </c>
      <c r="C131" s="1"/>
      <c r="D131" s="1"/>
      <c r="E131" s="1"/>
      <c r="F131" s="1"/>
      <c r="G131" s="1">
        <v>361765.54</v>
      </c>
      <c r="H131" t="s">
        <v>964</v>
      </c>
      <c r="I131">
        <v>2023</v>
      </c>
      <c r="J131" s="5" t="s">
        <v>770</v>
      </c>
      <c r="K131" t="s">
        <v>15</v>
      </c>
      <c r="L131" t="s">
        <v>47</v>
      </c>
      <c r="M131">
        <v>1080</v>
      </c>
      <c r="N131" t="s">
        <v>28</v>
      </c>
    </row>
    <row r="132" spans="1:14" ht="28.8" x14ac:dyDescent="0.3">
      <c r="A132" t="s">
        <v>91</v>
      </c>
      <c r="B132" s="5" t="s">
        <v>92</v>
      </c>
      <c r="C132" s="1"/>
      <c r="D132" s="1">
        <v>5000</v>
      </c>
      <c r="E132" s="1"/>
      <c r="F132" s="1"/>
      <c r="G132" s="1"/>
      <c r="H132" t="s">
        <v>967</v>
      </c>
      <c r="I132">
        <v>2020</v>
      </c>
      <c r="J132" s="5" t="s">
        <v>396</v>
      </c>
      <c r="K132" t="s">
        <v>46</v>
      </c>
      <c r="L132" t="s">
        <v>47</v>
      </c>
      <c r="M132">
        <v>1000</v>
      </c>
      <c r="N132" t="s">
        <v>17</v>
      </c>
    </row>
    <row r="133" spans="1:14" ht="28.8" x14ac:dyDescent="0.3">
      <c r="A133" t="s">
        <v>742</v>
      </c>
      <c r="B133" s="5" t="s">
        <v>743</v>
      </c>
      <c r="C133" s="1"/>
      <c r="D133" s="1"/>
      <c r="E133" s="1"/>
      <c r="F133" s="1"/>
      <c r="G133" s="1">
        <v>326088.18</v>
      </c>
      <c r="H133" t="s">
        <v>964</v>
      </c>
      <c r="I133">
        <v>2023</v>
      </c>
      <c r="J133" s="5" t="s">
        <v>770</v>
      </c>
      <c r="K133" t="s">
        <v>15</v>
      </c>
      <c r="L133" t="s">
        <v>47</v>
      </c>
      <c r="M133">
        <v>1080</v>
      </c>
      <c r="N133" t="s">
        <v>28</v>
      </c>
    </row>
    <row r="134" spans="1:14" ht="28.8" x14ac:dyDescent="0.3">
      <c r="A134" t="s">
        <v>625</v>
      </c>
      <c r="B134" s="5" t="s">
        <v>626</v>
      </c>
      <c r="C134" s="1"/>
      <c r="D134" s="1"/>
      <c r="E134" s="1"/>
      <c r="F134" s="1"/>
      <c r="G134" s="1">
        <v>313099.90000000002</v>
      </c>
      <c r="H134" t="s">
        <v>964</v>
      </c>
      <c r="I134">
        <v>2023</v>
      </c>
      <c r="J134" s="5" t="s">
        <v>770</v>
      </c>
      <c r="K134" t="s">
        <v>15</v>
      </c>
      <c r="L134" t="s">
        <v>47</v>
      </c>
      <c r="M134">
        <v>1080</v>
      </c>
      <c r="N134" t="s">
        <v>28</v>
      </c>
    </row>
    <row r="135" spans="1:14" ht="28.8" x14ac:dyDescent="0.3">
      <c r="A135" t="s">
        <v>91</v>
      </c>
      <c r="B135" s="5" t="s">
        <v>92</v>
      </c>
      <c r="C135" s="1">
        <v>1218020.73</v>
      </c>
      <c r="D135" s="1">
        <v>1151232.96</v>
      </c>
      <c r="E135" s="1">
        <v>1160214.6100000001</v>
      </c>
      <c r="F135" s="1">
        <v>1207382.82</v>
      </c>
      <c r="G135" s="1"/>
      <c r="H135" t="s">
        <v>964</v>
      </c>
      <c r="I135">
        <v>2017</v>
      </c>
      <c r="J135" s="5" t="s">
        <v>799</v>
      </c>
      <c r="K135" t="s">
        <v>15</v>
      </c>
      <c r="L135" t="s">
        <v>47</v>
      </c>
      <c r="M135">
        <v>1000</v>
      </c>
      <c r="N135" t="s">
        <v>17</v>
      </c>
    </row>
    <row r="136" spans="1:14" ht="28.8" x14ac:dyDescent="0.3">
      <c r="A136" t="s">
        <v>392</v>
      </c>
      <c r="B136" s="5" t="s">
        <v>393</v>
      </c>
      <c r="C136" s="1"/>
      <c r="D136" s="1"/>
      <c r="E136" s="1"/>
      <c r="F136" s="1"/>
      <c r="G136" s="1">
        <v>301563.53999999998</v>
      </c>
      <c r="H136" t="s">
        <v>964</v>
      </c>
      <c r="I136">
        <v>2023</v>
      </c>
      <c r="J136" s="5" t="s">
        <v>770</v>
      </c>
      <c r="K136" t="s">
        <v>15</v>
      </c>
      <c r="L136" t="s">
        <v>47</v>
      </c>
      <c r="M136">
        <v>1080</v>
      </c>
      <c r="N136" t="s">
        <v>28</v>
      </c>
    </row>
    <row r="137" spans="1:14" ht="28.8" x14ac:dyDescent="0.3">
      <c r="A137" t="s">
        <v>655</v>
      </c>
      <c r="B137" s="5" t="s">
        <v>656</v>
      </c>
      <c r="C137" s="1"/>
      <c r="D137" s="1"/>
      <c r="E137" s="1"/>
      <c r="F137" s="1"/>
      <c r="G137" s="1">
        <v>293343.23</v>
      </c>
      <c r="H137" t="s">
        <v>964</v>
      </c>
      <c r="I137">
        <v>2023</v>
      </c>
      <c r="J137" s="5" t="s">
        <v>770</v>
      </c>
      <c r="K137" t="s">
        <v>15</v>
      </c>
      <c r="L137" t="s">
        <v>47</v>
      </c>
      <c r="M137">
        <v>1000</v>
      </c>
      <c r="N137" t="s">
        <v>17</v>
      </c>
    </row>
    <row r="138" spans="1:14" ht="28.8" x14ac:dyDescent="0.3">
      <c r="A138" t="s">
        <v>613</v>
      </c>
      <c r="B138" s="5" t="s">
        <v>614</v>
      </c>
      <c r="C138" s="1"/>
      <c r="D138" s="1"/>
      <c r="E138" s="1">
        <v>15000</v>
      </c>
      <c r="F138" s="1"/>
      <c r="G138" s="1"/>
      <c r="H138" t="s">
        <v>964</v>
      </c>
      <c r="I138">
        <v>2021</v>
      </c>
      <c r="J138" s="5" t="s">
        <v>602</v>
      </c>
      <c r="K138" t="s">
        <v>46</v>
      </c>
      <c r="L138" t="s">
        <v>47</v>
      </c>
      <c r="M138">
        <v>1050</v>
      </c>
      <c r="N138" t="s">
        <v>56</v>
      </c>
    </row>
    <row r="139" spans="1:14" ht="28.8" x14ac:dyDescent="0.3">
      <c r="A139" t="s">
        <v>613</v>
      </c>
      <c r="B139" s="5" t="s">
        <v>614</v>
      </c>
      <c r="C139" s="1"/>
      <c r="D139" s="1"/>
      <c r="E139" s="1"/>
      <c r="F139" s="1">
        <v>9500</v>
      </c>
      <c r="G139" s="1"/>
      <c r="H139" t="s">
        <v>964</v>
      </c>
      <c r="I139">
        <v>2022</v>
      </c>
      <c r="J139" s="5" t="s">
        <v>670</v>
      </c>
      <c r="K139" t="s">
        <v>46</v>
      </c>
      <c r="L139" t="s">
        <v>47</v>
      </c>
      <c r="M139">
        <v>1050</v>
      </c>
      <c r="N139" t="s">
        <v>56</v>
      </c>
    </row>
    <row r="140" spans="1:14" ht="28.8" x14ac:dyDescent="0.3">
      <c r="A140" t="s">
        <v>139</v>
      </c>
      <c r="B140" s="5" t="s">
        <v>140</v>
      </c>
      <c r="C140" s="1"/>
      <c r="D140" s="1"/>
      <c r="E140" s="1"/>
      <c r="F140" s="1"/>
      <c r="G140" s="1">
        <v>293124.14</v>
      </c>
      <c r="H140" t="s">
        <v>964</v>
      </c>
      <c r="I140">
        <v>2023</v>
      </c>
      <c r="J140" s="5" t="s">
        <v>770</v>
      </c>
      <c r="K140" t="s">
        <v>15</v>
      </c>
      <c r="L140" t="s">
        <v>47</v>
      </c>
      <c r="M140">
        <v>1060</v>
      </c>
      <c r="N140" t="s">
        <v>53</v>
      </c>
    </row>
    <row r="141" spans="1:14" ht="28.8" x14ac:dyDescent="0.3">
      <c r="A141" t="s">
        <v>64</v>
      </c>
      <c r="B141" s="5" t="s">
        <v>65</v>
      </c>
      <c r="C141" s="1">
        <v>765</v>
      </c>
      <c r="D141" s="1"/>
      <c r="E141" s="1"/>
      <c r="F141" s="1"/>
      <c r="G141" s="1"/>
      <c r="H141" t="s">
        <v>982</v>
      </c>
      <c r="I141">
        <v>2019</v>
      </c>
      <c r="J141" s="5" t="s">
        <v>66</v>
      </c>
      <c r="K141" t="s">
        <v>67</v>
      </c>
      <c r="L141" t="s">
        <v>47</v>
      </c>
      <c r="M141">
        <v>1030</v>
      </c>
      <c r="N141" t="s">
        <v>20</v>
      </c>
    </row>
    <row r="142" spans="1:14" ht="28.8" x14ac:dyDescent="0.3">
      <c r="A142" t="s">
        <v>740</v>
      </c>
      <c r="B142" s="5" t="s">
        <v>741</v>
      </c>
      <c r="C142" s="1"/>
      <c r="D142" s="1"/>
      <c r="E142" s="1"/>
      <c r="F142" s="1"/>
      <c r="G142" s="1">
        <v>291757.26</v>
      </c>
      <c r="H142" t="s">
        <v>964</v>
      </c>
      <c r="I142">
        <v>2023</v>
      </c>
      <c r="J142" s="5" t="s">
        <v>770</v>
      </c>
      <c r="K142" t="s">
        <v>15</v>
      </c>
      <c r="L142" t="s">
        <v>47</v>
      </c>
      <c r="M142">
        <v>1000</v>
      </c>
      <c r="N142" t="s">
        <v>17</v>
      </c>
    </row>
    <row r="143" spans="1:14" ht="28.8" x14ac:dyDescent="0.3">
      <c r="A143" t="s">
        <v>773</v>
      </c>
      <c r="B143" s="5" t="s">
        <v>774</v>
      </c>
      <c r="C143" s="1">
        <v>364016.75</v>
      </c>
      <c r="D143" s="1">
        <v>344056.61</v>
      </c>
      <c r="E143" s="1">
        <v>346740.86</v>
      </c>
      <c r="F143" s="1">
        <v>360837.51</v>
      </c>
      <c r="G143" s="1"/>
      <c r="H143" t="s">
        <v>964</v>
      </c>
      <c r="I143">
        <v>2017</v>
      </c>
      <c r="J143" s="5" t="s">
        <v>799</v>
      </c>
      <c r="K143" t="s">
        <v>15</v>
      </c>
      <c r="L143" t="s">
        <v>47</v>
      </c>
      <c r="M143">
        <v>1050</v>
      </c>
      <c r="N143" t="s">
        <v>56</v>
      </c>
    </row>
    <row r="144" spans="1:14" ht="28.8" x14ac:dyDescent="0.3">
      <c r="A144" t="s">
        <v>278</v>
      </c>
      <c r="B144" s="5" t="s">
        <v>279</v>
      </c>
      <c r="C144" s="1"/>
      <c r="D144" s="1"/>
      <c r="E144" s="1"/>
      <c r="F144" s="1"/>
      <c r="G144" s="1">
        <v>290555.58</v>
      </c>
      <c r="H144" t="s">
        <v>964</v>
      </c>
      <c r="I144">
        <v>2023</v>
      </c>
      <c r="J144" s="5" t="s">
        <v>803</v>
      </c>
      <c r="K144" t="s">
        <v>15</v>
      </c>
      <c r="L144" t="s">
        <v>47</v>
      </c>
      <c r="M144">
        <v>1000</v>
      </c>
      <c r="N144" t="s">
        <v>17</v>
      </c>
    </row>
    <row r="145" spans="1:14" ht="28.8" x14ac:dyDescent="0.3">
      <c r="A145" t="s">
        <v>399</v>
      </c>
      <c r="B145" s="5" t="s">
        <v>400</v>
      </c>
      <c r="C145" s="1"/>
      <c r="D145" s="1"/>
      <c r="E145" s="1">
        <v>7500</v>
      </c>
      <c r="F145" s="1"/>
      <c r="G145" s="1"/>
      <c r="H145" s="2" t="s">
        <v>967</v>
      </c>
      <c r="I145" s="2">
        <v>2021</v>
      </c>
      <c r="J145" s="6" t="s">
        <v>939</v>
      </c>
      <c r="K145" s="2" t="s">
        <v>46</v>
      </c>
      <c r="L145" s="2" t="s">
        <v>47</v>
      </c>
      <c r="M145" s="2">
        <v>1050</v>
      </c>
      <c r="N145" s="2" t="s">
        <v>56</v>
      </c>
    </row>
    <row r="146" spans="1:14" x14ac:dyDescent="0.3">
      <c r="A146" t="s">
        <v>399</v>
      </c>
      <c r="B146" s="5" t="s">
        <v>400</v>
      </c>
      <c r="C146" s="1">
        <v>8334805.5</v>
      </c>
      <c r="D146" s="1">
        <v>8196868.9400000004</v>
      </c>
      <c r="E146" s="1">
        <v>8829327.0700000003</v>
      </c>
      <c r="F146" s="1">
        <v>9596655.3200000022</v>
      </c>
      <c r="G146" s="1"/>
      <c r="H146" t="s">
        <v>964</v>
      </c>
      <c r="I146">
        <v>2017</v>
      </c>
      <c r="J146" s="5" t="s">
        <v>796</v>
      </c>
      <c r="K146" t="s">
        <v>15</v>
      </c>
      <c r="L146" t="s">
        <v>47</v>
      </c>
      <c r="M146">
        <v>1050</v>
      </c>
      <c r="N146" t="s">
        <v>56</v>
      </c>
    </row>
    <row r="147" spans="1:14" ht="28.8" x14ac:dyDescent="0.3">
      <c r="A147" t="s">
        <v>527</v>
      </c>
      <c r="B147" s="5" t="s">
        <v>528</v>
      </c>
      <c r="C147" s="1"/>
      <c r="D147" s="1"/>
      <c r="E147" s="1"/>
      <c r="F147" s="1"/>
      <c r="G147" s="1">
        <v>288104.96000000002</v>
      </c>
      <c r="H147" t="s">
        <v>964</v>
      </c>
      <c r="I147">
        <v>2023</v>
      </c>
      <c r="J147" s="5" t="s">
        <v>770</v>
      </c>
      <c r="K147" t="s">
        <v>15</v>
      </c>
      <c r="L147" t="s">
        <v>47</v>
      </c>
      <c r="M147">
        <v>1070</v>
      </c>
      <c r="N147" t="s">
        <v>23</v>
      </c>
    </row>
    <row r="148" spans="1:14" ht="28.8" x14ac:dyDescent="0.3">
      <c r="A148" t="s">
        <v>615</v>
      </c>
      <c r="B148" s="5" t="s">
        <v>616</v>
      </c>
      <c r="C148" s="1"/>
      <c r="D148" s="1"/>
      <c r="E148" s="1"/>
      <c r="F148" s="1">
        <v>41730</v>
      </c>
      <c r="G148" s="1"/>
      <c r="H148" t="s">
        <v>964</v>
      </c>
      <c r="I148">
        <v>2022</v>
      </c>
      <c r="J148" s="5" t="s">
        <v>602</v>
      </c>
      <c r="K148" t="s">
        <v>46</v>
      </c>
      <c r="L148" t="s">
        <v>47</v>
      </c>
      <c r="M148">
        <v>1000</v>
      </c>
      <c r="N148" t="s">
        <v>17</v>
      </c>
    </row>
    <row r="149" spans="1:14" ht="28.8" x14ac:dyDescent="0.3">
      <c r="A149" t="s">
        <v>753</v>
      </c>
      <c r="B149" s="5" t="s">
        <v>754</v>
      </c>
      <c r="C149" s="1">
        <v>2200</v>
      </c>
      <c r="D149" s="1"/>
      <c r="E149" s="1"/>
      <c r="F149" s="1"/>
      <c r="G149" s="1"/>
      <c r="H149" t="s">
        <v>964</v>
      </c>
      <c r="I149">
        <v>2019</v>
      </c>
      <c r="J149" s="5" t="s">
        <v>752</v>
      </c>
      <c r="K149" t="s">
        <v>67</v>
      </c>
      <c r="L149" t="s">
        <v>47</v>
      </c>
      <c r="M149">
        <v>1050</v>
      </c>
      <c r="N149" t="s">
        <v>56</v>
      </c>
    </row>
    <row r="150" spans="1:14" ht="28.8" x14ac:dyDescent="0.3">
      <c r="A150" t="s">
        <v>753</v>
      </c>
      <c r="B150" s="5" t="s">
        <v>754</v>
      </c>
      <c r="C150" s="1">
        <v>1000</v>
      </c>
      <c r="D150" s="1"/>
      <c r="E150" s="1"/>
      <c r="F150" s="1"/>
      <c r="G150" s="1"/>
      <c r="H150" t="s">
        <v>964</v>
      </c>
      <c r="I150">
        <v>2019</v>
      </c>
      <c r="J150" s="5" t="s">
        <v>752</v>
      </c>
      <c r="K150" t="s">
        <v>67</v>
      </c>
      <c r="L150" t="s">
        <v>47</v>
      </c>
      <c r="M150">
        <v>1050</v>
      </c>
      <c r="N150" t="s">
        <v>56</v>
      </c>
    </row>
    <row r="151" spans="1:14" x14ac:dyDescent="0.3">
      <c r="A151" t="s">
        <v>462</v>
      </c>
      <c r="B151" s="5" t="s">
        <v>463</v>
      </c>
      <c r="C151" s="1">
        <v>47000</v>
      </c>
      <c r="D151" s="1"/>
      <c r="E151" s="1"/>
      <c r="F151" s="1"/>
      <c r="G151" s="1"/>
      <c r="H151" t="s">
        <v>968</v>
      </c>
      <c r="I151">
        <v>2019</v>
      </c>
      <c r="J151" s="5" t="s">
        <v>464</v>
      </c>
      <c r="K151" t="s">
        <v>46</v>
      </c>
      <c r="L151" t="s">
        <v>16</v>
      </c>
      <c r="M151">
        <v>1070</v>
      </c>
      <c r="N151" t="s">
        <v>23</v>
      </c>
    </row>
    <row r="152" spans="1:14" ht="28.8" x14ac:dyDescent="0.3">
      <c r="A152" t="s">
        <v>125</v>
      </c>
      <c r="B152" s="5" t="s">
        <v>126</v>
      </c>
      <c r="C152" s="1"/>
      <c r="D152" s="1">
        <v>33820.76</v>
      </c>
      <c r="E152" s="1"/>
      <c r="F152" s="1"/>
      <c r="G152" s="1"/>
      <c r="H152" t="s">
        <v>965</v>
      </c>
      <c r="I152">
        <v>2020</v>
      </c>
      <c r="J152" s="5" t="s">
        <v>113</v>
      </c>
      <c r="K152" t="s">
        <v>46</v>
      </c>
      <c r="L152" t="s">
        <v>114</v>
      </c>
      <c r="M152">
        <v>1070</v>
      </c>
      <c r="N152" t="s">
        <v>23</v>
      </c>
    </row>
    <row r="153" spans="1:14" ht="28.8" x14ac:dyDescent="0.3">
      <c r="A153" t="s">
        <v>125</v>
      </c>
      <c r="B153" s="5" t="s">
        <v>126</v>
      </c>
      <c r="C153" s="1">
        <v>33000</v>
      </c>
      <c r="D153" s="1"/>
      <c r="E153" s="1"/>
      <c r="F153" s="1"/>
      <c r="G153" s="1"/>
      <c r="H153" t="s">
        <v>964</v>
      </c>
      <c r="I153">
        <v>2019</v>
      </c>
      <c r="J153" s="5" t="s">
        <v>566</v>
      </c>
      <c r="K153" t="s">
        <v>46</v>
      </c>
      <c r="L153" t="s">
        <v>47</v>
      </c>
      <c r="M153">
        <v>1000</v>
      </c>
      <c r="N153" t="s">
        <v>17</v>
      </c>
    </row>
    <row r="154" spans="1:14" ht="28.8" x14ac:dyDescent="0.3">
      <c r="A154" t="s">
        <v>125</v>
      </c>
      <c r="B154" s="5" t="s">
        <v>126</v>
      </c>
      <c r="C154" s="1">
        <v>35500</v>
      </c>
      <c r="D154" s="1"/>
      <c r="E154" s="1"/>
      <c r="F154" s="1"/>
      <c r="G154" s="1"/>
      <c r="H154" t="s">
        <v>964</v>
      </c>
      <c r="I154">
        <v>2019</v>
      </c>
      <c r="J154" s="5" t="s">
        <v>566</v>
      </c>
      <c r="K154" t="s">
        <v>46</v>
      </c>
      <c r="L154" t="s">
        <v>47</v>
      </c>
      <c r="M154">
        <v>1000</v>
      </c>
      <c r="N154" t="s">
        <v>17</v>
      </c>
    </row>
    <row r="155" spans="1:14" ht="28.8" x14ac:dyDescent="0.3">
      <c r="A155" t="s">
        <v>125</v>
      </c>
      <c r="B155" s="5" t="s">
        <v>126</v>
      </c>
      <c r="C155" s="1"/>
      <c r="D155" s="1">
        <v>38250</v>
      </c>
      <c r="E155" s="1"/>
      <c r="F155" s="1"/>
      <c r="G155" s="1"/>
      <c r="H155" t="s">
        <v>964</v>
      </c>
      <c r="I155">
        <v>2020</v>
      </c>
      <c r="J155" s="5" t="s">
        <v>566</v>
      </c>
      <c r="K155" t="s">
        <v>46</v>
      </c>
      <c r="L155" t="s">
        <v>47</v>
      </c>
      <c r="M155">
        <v>1050</v>
      </c>
      <c r="N155" t="s">
        <v>56</v>
      </c>
    </row>
    <row r="156" spans="1:14" ht="28.8" x14ac:dyDescent="0.3">
      <c r="A156" t="s">
        <v>125</v>
      </c>
      <c r="B156" s="5" t="s">
        <v>126</v>
      </c>
      <c r="C156" s="1"/>
      <c r="D156" s="1">
        <v>63000</v>
      </c>
      <c r="E156" s="1"/>
      <c r="F156" s="1"/>
      <c r="G156" s="1"/>
      <c r="H156" t="s">
        <v>964</v>
      </c>
      <c r="I156">
        <v>2020</v>
      </c>
      <c r="J156" s="5" t="s">
        <v>566</v>
      </c>
      <c r="K156" t="s">
        <v>46</v>
      </c>
      <c r="L156" t="s">
        <v>47</v>
      </c>
      <c r="M156">
        <v>1080</v>
      </c>
      <c r="N156" t="s">
        <v>28</v>
      </c>
    </row>
    <row r="157" spans="1:14" ht="28.8" x14ac:dyDescent="0.3">
      <c r="A157" t="s">
        <v>125</v>
      </c>
      <c r="B157" s="5" t="s">
        <v>126</v>
      </c>
      <c r="C157" s="1"/>
      <c r="D157" s="1">
        <v>60000</v>
      </c>
      <c r="E157" s="1"/>
      <c r="F157" s="1"/>
      <c r="G157" s="1"/>
      <c r="H157" t="s">
        <v>964</v>
      </c>
      <c r="I157">
        <v>2020</v>
      </c>
      <c r="J157" s="5" t="s">
        <v>566</v>
      </c>
      <c r="K157" t="s">
        <v>46</v>
      </c>
      <c r="L157" t="s">
        <v>47</v>
      </c>
      <c r="M157">
        <v>1070</v>
      </c>
      <c r="N157" t="s">
        <v>23</v>
      </c>
    </row>
    <row r="158" spans="1:14" ht="28.8" x14ac:dyDescent="0.3">
      <c r="A158" t="s">
        <v>125</v>
      </c>
      <c r="B158" s="5" t="s">
        <v>126</v>
      </c>
      <c r="C158" s="1"/>
      <c r="D158" s="1"/>
      <c r="E158" s="1">
        <v>53200</v>
      </c>
      <c r="F158" s="1"/>
      <c r="G158" s="1"/>
      <c r="H158" t="s">
        <v>964</v>
      </c>
      <c r="I158">
        <v>2021</v>
      </c>
      <c r="J158" s="5" t="s">
        <v>566</v>
      </c>
      <c r="K158" t="s">
        <v>46</v>
      </c>
      <c r="L158" t="s">
        <v>47</v>
      </c>
      <c r="M158">
        <v>1080</v>
      </c>
      <c r="N158" t="s">
        <v>28</v>
      </c>
    </row>
    <row r="159" spans="1:14" ht="28.8" x14ac:dyDescent="0.3">
      <c r="A159" t="s">
        <v>125</v>
      </c>
      <c r="B159" s="5" t="s">
        <v>126</v>
      </c>
      <c r="C159" s="1"/>
      <c r="D159" s="1"/>
      <c r="E159" s="1">
        <v>44225</v>
      </c>
      <c r="F159" s="1"/>
      <c r="G159" s="1"/>
      <c r="H159" t="s">
        <v>964</v>
      </c>
      <c r="I159">
        <v>2021</v>
      </c>
      <c r="J159" s="5" t="s">
        <v>566</v>
      </c>
      <c r="K159" t="s">
        <v>46</v>
      </c>
      <c r="L159" t="s">
        <v>47</v>
      </c>
      <c r="M159">
        <v>1060</v>
      </c>
      <c r="N159" t="s">
        <v>53</v>
      </c>
    </row>
    <row r="160" spans="1:14" ht="28.8" x14ac:dyDescent="0.3">
      <c r="A160" t="s">
        <v>125</v>
      </c>
      <c r="B160" s="5" t="s">
        <v>126</v>
      </c>
      <c r="C160" s="1"/>
      <c r="D160" s="1"/>
      <c r="E160" s="1">
        <v>66000</v>
      </c>
      <c r="F160" s="1"/>
      <c r="G160" s="1"/>
      <c r="H160" t="s">
        <v>964</v>
      </c>
      <c r="I160">
        <v>2021</v>
      </c>
      <c r="J160" s="5" t="s">
        <v>566</v>
      </c>
      <c r="K160" t="s">
        <v>46</v>
      </c>
      <c r="L160" t="s">
        <v>47</v>
      </c>
      <c r="M160">
        <v>1190</v>
      </c>
      <c r="N160" t="s">
        <v>157</v>
      </c>
    </row>
    <row r="161" spans="1:14" ht="28.8" x14ac:dyDescent="0.3">
      <c r="A161" t="s">
        <v>125</v>
      </c>
      <c r="B161" s="5" t="s">
        <v>126</v>
      </c>
      <c r="C161" s="1"/>
      <c r="D161" s="1"/>
      <c r="E161" s="1"/>
      <c r="F161" s="1">
        <v>55300</v>
      </c>
      <c r="G161" s="1"/>
      <c r="H161" t="s">
        <v>964</v>
      </c>
      <c r="I161">
        <v>2022</v>
      </c>
      <c r="J161" s="5" t="s">
        <v>566</v>
      </c>
      <c r="K161" t="s">
        <v>46</v>
      </c>
      <c r="L161" t="s">
        <v>47</v>
      </c>
      <c r="M161">
        <v>1070</v>
      </c>
      <c r="N161" t="s">
        <v>23</v>
      </c>
    </row>
    <row r="162" spans="1:14" ht="28.8" x14ac:dyDescent="0.3">
      <c r="A162" t="s">
        <v>125</v>
      </c>
      <c r="B162" s="5" t="s">
        <v>126</v>
      </c>
      <c r="C162" s="1"/>
      <c r="D162" s="1"/>
      <c r="E162" s="1">
        <v>116000</v>
      </c>
      <c r="F162" s="1"/>
      <c r="G162" s="1"/>
      <c r="H162" t="s">
        <v>964</v>
      </c>
      <c r="I162">
        <v>2021</v>
      </c>
      <c r="J162" s="5" t="s">
        <v>602</v>
      </c>
      <c r="K162" t="s">
        <v>46</v>
      </c>
      <c r="L162" t="s">
        <v>47</v>
      </c>
      <c r="M162">
        <v>1190</v>
      </c>
      <c r="N162" t="s">
        <v>157</v>
      </c>
    </row>
    <row r="163" spans="1:14" ht="28.8" x14ac:dyDescent="0.3">
      <c r="A163" t="s">
        <v>125</v>
      </c>
      <c r="B163" s="5" t="s">
        <v>126</v>
      </c>
      <c r="C163" s="1"/>
      <c r="D163" s="1"/>
      <c r="E163" s="1"/>
      <c r="F163" s="1">
        <v>20000</v>
      </c>
      <c r="G163" s="1"/>
      <c r="H163" t="s">
        <v>964</v>
      </c>
      <c r="I163">
        <v>2022</v>
      </c>
      <c r="J163" s="5" t="s">
        <v>670</v>
      </c>
      <c r="K163" t="s">
        <v>46</v>
      </c>
      <c r="L163" t="s">
        <v>47</v>
      </c>
      <c r="M163">
        <v>1070</v>
      </c>
      <c r="N163" t="s">
        <v>23</v>
      </c>
    </row>
    <row r="164" spans="1:14" ht="28.8" x14ac:dyDescent="0.3">
      <c r="A164" t="s">
        <v>589</v>
      </c>
      <c r="B164" s="5" t="s">
        <v>590</v>
      </c>
      <c r="C164" s="1"/>
      <c r="D164" s="1"/>
      <c r="E164" s="1"/>
      <c r="F164" s="1"/>
      <c r="G164" s="1">
        <v>286133.53999999998</v>
      </c>
      <c r="H164" t="s">
        <v>964</v>
      </c>
      <c r="I164">
        <v>2023</v>
      </c>
      <c r="J164" s="5" t="s">
        <v>770</v>
      </c>
      <c r="K164" t="s">
        <v>15</v>
      </c>
      <c r="L164" t="s">
        <v>47</v>
      </c>
      <c r="M164">
        <v>1000</v>
      </c>
      <c r="N164" t="s">
        <v>17</v>
      </c>
    </row>
    <row r="165" spans="1:14" ht="28.8" x14ac:dyDescent="0.3">
      <c r="A165" t="s">
        <v>266</v>
      </c>
      <c r="B165" s="5" t="s">
        <v>267</v>
      </c>
      <c r="C165" s="1"/>
      <c r="D165" s="1"/>
      <c r="E165" s="1"/>
      <c r="F165" s="1"/>
      <c r="G165" s="1">
        <v>265541.59000000003</v>
      </c>
      <c r="H165" t="s">
        <v>964</v>
      </c>
      <c r="I165">
        <v>2023</v>
      </c>
      <c r="J165" s="5" t="s">
        <v>770</v>
      </c>
      <c r="K165" t="s">
        <v>15</v>
      </c>
      <c r="L165" t="s">
        <v>47</v>
      </c>
      <c r="M165">
        <v>1000</v>
      </c>
      <c r="N165" t="s">
        <v>17</v>
      </c>
    </row>
    <row r="166" spans="1:14" ht="28.8" x14ac:dyDescent="0.3">
      <c r="A166" t="s">
        <v>575</v>
      </c>
      <c r="B166" s="5" t="s">
        <v>576</v>
      </c>
      <c r="C166" s="1"/>
      <c r="D166" s="1"/>
      <c r="E166" s="1"/>
      <c r="F166" s="1"/>
      <c r="G166" s="1">
        <v>263376.46000000002</v>
      </c>
      <c r="H166" t="s">
        <v>964</v>
      </c>
      <c r="I166">
        <v>2023</v>
      </c>
      <c r="J166" s="5" t="s">
        <v>770</v>
      </c>
      <c r="K166" t="s">
        <v>15</v>
      </c>
      <c r="L166" t="s">
        <v>47</v>
      </c>
      <c r="M166">
        <v>1060</v>
      </c>
      <c r="N166" t="s">
        <v>53</v>
      </c>
    </row>
    <row r="167" spans="1:14" ht="28.8" x14ac:dyDescent="0.3">
      <c r="A167" t="s">
        <v>143</v>
      </c>
      <c r="B167" s="5" t="s">
        <v>144</v>
      </c>
      <c r="C167" s="1"/>
      <c r="D167" s="1"/>
      <c r="E167" s="1"/>
      <c r="F167" s="1"/>
      <c r="G167" s="1">
        <v>261913.60000000001</v>
      </c>
      <c r="H167" t="s">
        <v>964</v>
      </c>
      <c r="I167">
        <v>2023</v>
      </c>
      <c r="J167" s="5" t="s">
        <v>770</v>
      </c>
      <c r="K167" t="s">
        <v>15</v>
      </c>
      <c r="L167" t="s">
        <v>47</v>
      </c>
      <c r="M167">
        <v>1050</v>
      </c>
      <c r="N167" t="s">
        <v>56</v>
      </c>
    </row>
    <row r="168" spans="1:14" ht="28.8" x14ac:dyDescent="0.3">
      <c r="A168" t="s">
        <v>125</v>
      </c>
      <c r="B168" s="5" t="s">
        <v>126</v>
      </c>
      <c r="C168" s="1">
        <v>158969.99</v>
      </c>
      <c r="D168" s="1">
        <v>150253.19</v>
      </c>
      <c r="E168" s="1">
        <v>151425.43</v>
      </c>
      <c r="F168" s="1">
        <v>157581.57999999999</v>
      </c>
      <c r="G168" s="1"/>
      <c r="H168" t="s">
        <v>964</v>
      </c>
      <c r="I168">
        <v>2017</v>
      </c>
      <c r="J168" s="5" t="s">
        <v>799</v>
      </c>
      <c r="K168" t="s">
        <v>15</v>
      </c>
      <c r="L168" t="s">
        <v>47</v>
      </c>
      <c r="M168">
        <v>1000</v>
      </c>
      <c r="N168" t="s">
        <v>17</v>
      </c>
    </row>
    <row r="169" spans="1:14" ht="43.2" x14ac:dyDescent="0.3">
      <c r="A169" t="s">
        <v>127</v>
      </c>
      <c r="B169" s="5" t="s">
        <v>128</v>
      </c>
      <c r="C169" s="1"/>
      <c r="D169" s="1">
        <v>7558.17</v>
      </c>
      <c r="E169" s="1"/>
      <c r="F169" s="1"/>
      <c r="G169" s="1"/>
      <c r="H169" t="s">
        <v>965</v>
      </c>
      <c r="I169">
        <v>2020</v>
      </c>
      <c r="J169" s="5" t="s">
        <v>113</v>
      </c>
      <c r="K169" t="s">
        <v>46</v>
      </c>
      <c r="L169" t="s">
        <v>114</v>
      </c>
      <c r="M169">
        <v>1000</v>
      </c>
      <c r="N169" t="s">
        <v>17</v>
      </c>
    </row>
    <row r="170" spans="1:14" ht="28.8" x14ac:dyDescent="0.3">
      <c r="A170" t="s">
        <v>607</v>
      </c>
      <c r="B170" s="5" t="s">
        <v>608</v>
      </c>
      <c r="C170" s="1"/>
      <c r="D170" s="1"/>
      <c r="E170" s="1"/>
      <c r="F170" s="1"/>
      <c r="G170" s="1">
        <v>255000</v>
      </c>
      <c r="H170" t="s">
        <v>964</v>
      </c>
      <c r="I170">
        <v>2023</v>
      </c>
      <c r="J170" s="5" t="s">
        <v>670</v>
      </c>
      <c r="K170" t="s">
        <v>46</v>
      </c>
      <c r="L170" t="s">
        <v>47</v>
      </c>
      <c r="M170">
        <v>1080</v>
      </c>
      <c r="N170" t="s">
        <v>28</v>
      </c>
    </row>
    <row r="171" spans="1:14" ht="43.2" x14ac:dyDescent="0.3">
      <c r="A171" t="s">
        <v>127</v>
      </c>
      <c r="B171" s="5" t="s">
        <v>128</v>
      </c>
      <c r="C171" s="1">
        <v>23000</v>
      </c>
      <c r="D171" s="1"/>
      <c r="E171" s="1"/>
      <c r="F171" s="1"/>
      <c r="G171" s="1"/>
      <c r="H171" t="s">
        <v>964</v>
      </c>
      <c r="I171">
        <v>2019</v>
      </c>
      <c r="J171" s="5" t="s">
        <v>602</v>
      </c>
      <c r="K171" t="s">
        <v>46</v>
      </c>
      <c r="L171" t="s">
        <v>47</v>
      </c>
      <c r="M171">
        <v>1000</v>
      </c>
      <c r="N171" t="s">
        <v>17</v>
      </c>
    </row>
    <row r="172" spans="1:14" ht="28.8" x14ac:dyDescent="0.3">
      <c r="A172" t="s">
        <v>623</v>
      </c>
      <c r="B172" s="5" t="s">
        <v>624</v>
      </c>
      <c r="C172" s="1"/>
      <c r="D172" s="1"/>
      <c r="E172" s="1"/>
      <c r="F172" s="1"/>
      <c r="G172" s="1">
        <v>253928.9</v>
      </c>
      <c r="H172" t="s">
        <v>964</v>
      </c>
      <c r="I172">
        <v>2023</v>
      </c>
      <c r="J172" s="5" t="s">
        <v>770</v>
      </c>
      <c r="K172" t="s">
        <v>15</v>
      </c>
      <c r="L172" t="s">
        <v>47</v>
      </c>
      <c r="M172">
        <v>1080</v>
      </c>
      <c r="N172" t="s">
        <v>28</v>
      </c>
    </row>
    <row r="173" spans="1:14" ht="43.2" x14ac:dyDescent="0.3">
      <c r="A173" t="s">
        <v>127</v>
      </c>
      <c r="B173" s="5" t="s">
        <v>128</v>
      </c>
      <c r="C173" s="1">
        <v>76011.350000000006</v>
      </c>
      <c r="D173" s="1">
        <v>71843.42</v>
      </c>
      <c r="E173" s="1">
        <v>72403.92</v>
      </c>
      <c r="F173" s="1">
        <v>75347.48</v>
      </c>
      <c r="G173" s="1"/>
      <c r="H173" t="s">
        <v>964</v>
      </c>
      <c r="I173">
        <v>2017</v>
      </c>
      <c r="J173" s="5" t="s">
        <v>799</v>
      </c>
      <c r="K173" t="s">
        <v>15</v>
      </c>
      <c r="L173" t="s">
        <v>47</v>
      </c>
      <c r="M173">
        <v>1000</v>
      </c>
      <c r="N173" t="s">
        <v>17</v>
      </c>
    </row>
    <row r="174" spans="1:14" ht="28.8" x14ac:dyDescent="0.3">
      <c r="A174" t="s">
        <v>865</v>
      </c>
      <c r="B174" s="5" t="s">
        <v>866</v>
      </c>
      <c r="C174" s="1">
        <v>133000</v>
      </c>
      <c r="D174" s="1">
        <v>126142</v>
      </c>
      <c r="E174" s="1">
        <v>127749</v>
      </c>
      <c r="F174" s="1">
        <v>136371</v>
      </c>
      <c r="G174" s="1">
        <v>145871</v>
      </c>
      <c r="H174" t="s">
        <v>967</v>
      </c>
      <c r="I174">
        <v>2019</v>
      </c>
      <c r="J174" s="5" t="s">
        <v>867</v>
      </c>
      <c r="K174" t="s">
        <v>15</v>
      </c>
      <c r="L174" t="s">
        <v>47</v>
      </c>
      <c r="M174">
        <v>1000</v>
      </c>
      <c r="N174" t="s">
        <v>17</v>
      </c>
    </row>
    <row r="175" spans="1:14" ht="28.8" x14ac:dyDescent="0.3">
      <c r="A175" t="s">
        <v>755</v>
      </c>
      <c r="B175" s="5" t="s">
        <v>756</v>
      </c>
      <c r="C175" s="1">
        <v>3400</v>
      </c>
      <c r="D175" s="1"/>
      <c r="E175" s="1"/>
      <c r="F175" s="1"/>
      <c r="G175" s="1"/>
      <c r="H175" t="s">
        <v>964</v>
      </c>
      <c r="I175">
        <v>2019</v>
      </c>
      <c r="J175" s="5" t="s">
        <v>752</v>
      </c>
      <c r="K175" t="s">
        <v>67</v>
      </c>
      <c r="L175" t="s">
        <v>47</v>
      </c>
      <c r="M175">
        <v>1060</v>
      </c>
      <c r="N175" t="s">
        <v>53</v>
      </c>
    </row>
    <row r="176" spans="1:14" ht="28.8" x14ac:dyDescent="0.3">
      <c r="A176" t="s">
        <v>129</v>
      </c>
      <c r="B176" s="5" t="s">
        <v>130</v>
      </c>
      <c r="C176" s="1"/>
      <c r="D176" s="1">
        <v>8910.7199999999993</v>
      </c>
      <c r="E176" s="1"/>
      <c r="F176" s="1"/>
      <c r="G176" s="1"/>
      <c r="H176" t="s">
        <v>965</v>
      </c>
      <c r="I176">
        <v>2020</v>
      </c>
      <c r="J176" s="5" t="s">
        <v>113</v>
      </c>
      <c r="K176" t="s">
        <v>46</v>
      </c>
      <c r="L176" t="s">
        <v>114</v>
      </c>
      <c r="M176">
        <v>1020</v>
      </c>
      <c r="N176" t="s">
        <v>17</v>
      </c>
    </row>
    <row r="177" spans="1:14" ht="28.8" x14ac:dyDescent="0.3">
      <c r="A177" t="s">
        <v>129</v>
      </c>
      <c r="B177" s="5" t="s">
        <v>130</v>
      </c>
      <c r="C177" s="1"/>
      <c r="D177" s="1"/>
      <c r="E177" s="1"/>
      <c r="F177" s="1">
        <v>34482.910000000003</v>
      </c>
      <c r="G177" s="1"/>
      <c r="H177" t="s">
        <v>964</v>
      </c>
      <c r="I177">
        <v>2022</v>
      </c>
      <c r="J177" s="5" t="s">
        <v>566</v>
      </c>
      <c r="K177" t="s">
        <v>46</v>
      </c>
      <c r="L177" t="s">
        <v>47</v>
      </c>
      <c r="M177">
        <v>1000</v>
      </c>
      <c r="N177" t="s">
        <v>17</v>
      </c>
    </row>
    <row r="178" spans="1:14" ht="28.8" x14ac:dyDescent="0.3">
      <c r="A178" t="s">
        <v>314</v>
      </c>
      <c r="B178" s="5" t="s">
        <v>315</v>
      </c>
      <c r="C178" s="1"/>
      <c r="D178" s="1"/>
      <c r="E178" s="1"/>
      <c r="F178" s="1"/>
      <c r="G178" s="1">
        <v>247048.43</v>
      </c>
      <c r="H178" t="s">
        <v>964</v>
      </c>
      <c r="I178">
        <v>2023</v>
      </c>
      <c r="J178" s="5" t="s">
        <v>770</v>
      </c>
      <c r="K178" t="s">
        <v>15</v>
      </c>
      <c r="L178" t="s">
        <v>47</v>
      </c>
      <c r="M178">
        <v>1000</v>
      </c>
      <c r="N178" t="s">
        <v>17</v>
      </c>
    </row>
    <row r="179" spans="1:14" ht="28.8" x14ac:dyDescent="0.3">
      <c r="A179" t="s">
        <v>129</v>
      </c>
      <c r="B179" s="5" t="s">
        <v>130</v>
      </c>
      <c r="C179" s="1">
        <v>1300</v>
      </c>
      <c r="D179" s="1"/>
      <c r="E179" s="1"/>
      <c r="F179" s="1"/>
      <c r="G179" s="1"/>
      <c r="H179" t="s">
        <v>964</v>
      </c>
      <c r="I179">
        <v>2019</v>
      </c>
      <c r="J179" s="5" t="s">
        <v>752</v>
      </c>
      <c r="K179" t="s">
        <v>67</v>
      </c>
      <c r="L179" t="s">
        <v>47</v>
      </c>
      <c r="M179">
        <v>1020</v>
      </c>
      <c r="N179" t="s">
        <v>17</v>
      </c>
    </row>
    <row r="180" spans="1:14" ht="28.8" x14ac:dyDescent="0.3">
      <c r="A180" t="s">
        <v>663</v>
      </c>
      <c r="B180" s="5" t="s">
        <v>664</v>
      </c>
      <c r="C180" s="1"/>
      <c r="D180" s="1"/>
      <c r="E180" s="1"/>
      <c r="F180" s="1"/>
      <c r="G180" s="1">
        <v>240000</v>
      </c>
      <c r="H180" t="s">
        <v>964</v>
      </c>
      <c r="I180">
        <v>2023</v>
      </c>
      <c r="J180" s="5" t="s">
        <v>670</v>
      </c>
      <c r="K180" t="s">
        <v>46</v>
      </c>
      <c r="L180" t="s">
        <v>47</v>
      </c>
      <c r="M180">
        <v>1080</v>
      </c>
      <c r="N180" t="s">
        <v>28</v>
      </c>
    </row>
    <row r="181" spans="1:14" ht="28.8" x14ac:dyDescent="0.3">
      <c r="A181" t="s">
        <v>129</v>
      </c>
      <c r="B181" s="5" t="s">
        <v>130</v>
      </c>
      <c r="C181" s="1">
        <v>71209.56</v>
      </c>
      <c r="D181" s="1">
        <v>67304.930000000008</v>
      </c>
      <c r="E181" s="1">
        <v>67830.03</v>
      </c>
      <c r="F181" s="1">
        <v>70587.649999999994</v>
      </c>
      <c r="G181" s="1"/>
      <c r="H181" t="s">
        <v>964</v>
      </c>
      <c r="I181">
        <v>2017</v>
      </c>
      <c r="J181" s="5" t="s">
        <v>799</v>
      </c>
      <c r="K181" t="s">
        <v>15</v>
      </c>
      <c r="L181" t="s">
        <v>47</v>
      </c>
      <c r="M181">
        <v>1020</v>
      </c>
      <c r="N181" t="s">
        <v>17</v>
      </c>
    </row>
    <row r="182" spans="1:14" ht="28.8" x14ac:dyDescent="0.3">
      <c r="A182" t="s">
        <v>520</v>
      </c>
      <c r="B182" s="5" t="s">
        <v>521</v>
      </c>
      <c r="C182" s="1">
        <v>45000</v>
      </c>
      <c r="D182" s="1">
        <v>45000</v>
      </c>
      <c r="E182" s="1"/>
      <c r="F182" s="1"/>
      <c r="G182" s="1"/>
      <c r="H182" t="s">
        <v>972</v>
      </c>
      <c r="I182">
        <v>2018</v>
      </c>
      <c r="J182" s="5" t="s">
        <v>522</v>
      </c>
      <c r="K182" t="s">
        <v>46</v>
      </c>
      <c r="L182" t="s">
        <v>47</v>
      </c>
      <c r="M182">
        <v>1070</v>
      </c>
      <c r="N182" t="s">
        <v>23</v>
      </c>
    </row>
    <row r="183" spans="1:14" ht="28.8" x14ac:dyDescent="0.3">
      <c r="A183" t="s">
        <v>167</v>
      </c>
      <c r="B183" s="5" t="s">
        <v>168</v>
      </c>
      <c r="C183" s="1">
        <v>17500</v>
      </c>
      <c r="D183" s="1"/>
      <c r="E183" s="1"/>
      <c r="F183" s="1"/>
      <c r="G183" s="1"/>
      <c r="H183" t="s">
        <v>967</v>
      </c>
      <c r="I183">
        <v>2017</v>
      </c>
      <c r="J183" s="5" t="s">
        <v>164</v>
      </c>
      <c r="K183" t="s">
        <v>46</v>
      </c>
      <c r="L183" t="s">
        <v>47</v>
      </c>
      <c r="M183">
        <v>1060</v>
      </c>
      <c r="N183" t="s">
        <v>53</v>
      </c>
    </row>
    <row r="184" spans="1:14" ht="28.8" x14ac:dyDescent="0.3">
      <c r="A184" t="s">
        <v>495</v>
      </c>
      <c r="B184" s="5" t="s">
        <v>496</v>
      </c>
      <c r="C184" s="1">
        <v>81662.110000000015</v>
      </c>
      <c r="D184" s="1"/>
      <c r="E184" s="1"/>
      <c r="F184" s="1"/>
      <c r="G184" s="1"/>
      <c r="H184" t="s">
        <v>968</v>
      </c>
      <c r="I184">
        <v>2018</v>
      </c>
      <c r="J184" s="5" t="s">
        <v>494</v>
      </c>
      <c r="K184" t="s">
        <v>15</v>
      </c>
      <c r="L184" t="s">
        <v>16</v>
      </c>
      <c r="M184">
        <v>1200</v>
      </c>
      <c r="N184" t="s">
        <v>62</v>
      </c>
    </row>
    <row r="185" spans="1:14" ht="28.8" x14ac:dyDescent="0.3">
      <c r="A185" t="s">
        <v>573</v>
      </c>
      <c r="B185" s="5" t="s">
        <v>574</v>
      </c>
      <c r="C185" s="1">
        <v>5000</v>
      </c>
      <c r="D185" s="1"/>
      <c r="E185" s="1"/>
      <c r="F185" s="1"/>
      <c r="G185" s="1"/>
      <c r="H185" t="s">
        <v>964</v>
      </c>
      <c r="I185">
        <v>2019</v>
      </c>
      <c r="J185" s="5" t="s">
        <v>566</v>
      </c>
      <c r="K185" t="s">
        <v>46</v>
      </c>
      <c r="L185" t="s">
        <v>47</v>
      </c>
      <c r="M185">
        <v>1030</v>
      </c>
      <c r="N185" t="s">
        <v>20</v>
      </c>
    </row>
    <row r="186" spans="1:14" ht="28.8" x14ac:dyDescent="0.3">
      <c r="A186" t="s">
        <v>573</v>
      </c>
      <c r="B186" s="5" t="s">
        <v>574</v>
      </c>
      <c r="C186" s="1"/>
      <c r="D186" s="1">
        <v>21186</v>
      </c>
      <c r="E186" s="1"/>
      <c r="F186" s="1"/>
      <c r="G186" s="1"/>
      <c r="H186" t="s">
        <v>964</v>
      </c>
      <c r="I186">
        <v>2020</v>
      </c>
      <c r="J186" s="5" t="s">
        <v>566</v>
      </c>
      <c r="K186" t="s">
        <v>46</v>
      </c>
      <c r="L186" t="s">
        <v>47</v>
      </c>
      <c r="M186">
        <v>1030</v>
      </c>
      <c r="N186" t="s">
        <v>20</v>
      </c>
    </row>
    <row r="187" spans="1:14" ht="28.8" x14ac:dyDescent="0.3">
      <c r="A187" t="s">
        <v>573</v>
      </c>
      <c r="B187" s="5" t="s">
        <v>574</v>
      </c>
      <c r="C187" s="1"/>
      <c r="D187" s="1"/>
      <c r="E187" s="1">
        <v>11620</v>
      </c>
      <c r="F187" s="1"/>
      <c r="G187" s="1"/>
      <c r="H187" t="s">
        <v>964</v>
      </c>
      <c r="I187">
        <v>2021</v>
      </c>
      <c r="J187" s="5" t="s">
        <v>566</v>
      </c>
      <c r="K187" t="s">
        <v>46</v>
      </c>
      <c r="L187" t="s">
        <v>47</v>
      </c>
      <c r="M187">
        <v>1080</v>
      </c>
      <c r="N187" t="s">
        <v>28</v>
      </c>
    </row>
    <row r="188" spans="1:14" ht="28.8" x14ac:dyDescent="0.3">
      <c r="A188" t="s">
        <v>573</v>
      </c>
      <c r="B188" s="5" t="s">
        <v>574</v>
      </c>
      <c r="C188" s="1"/>
      <c r="D188" s="1"/>
      <c r="E188" s="1">
        <v>11749.5</v>
      </c>
      <c r="F188" s="1"/>
      <c r="G188" s="1"/>
      <c r="H188" t="s">
        <v>964</v>
      </c>
      <c r="I188">
        <v>2021</v>
      </c>
      <c r="J188" s="5" t="s">
        <v>566</v>
      </c>
      <c r="K188" t="s">
        <v>46</v>
      </c>
      <c r="L188" t="s">
        <v>47</v>
      </c>
      <c r="M188">
        <v>1030</v>
      </c>
      <c r="N188" t="s">
        <v>20</v>
      </c>
    </row>
    <row r="189" spans="1:14" ht="28.8" x14ac:dyDescent="0.3">
      <c r="A189" t="s">
        <v>573</v>
      </c>
      <c r="B189" s="5" t="s">
        <v>574</v>
      </c>
      <c r="C189" s="1"/>
      <c r="D189" s="1"/>
      <c r="E189" s="1"/>
      <c r="F189" s="1">
        <v>7779.46</v>
      </c>
      <c r="G189" s="1"/>
      <c r="H189" t="s">
        <v>964</v>
      </c>
      <c r="I189">
        <v>2022</v>
      </c>
      <c r="J189" s="5" t="s">
        <v>566</v>
      </c>
      <c r="K189" t="s">
        <v>46</v>
      </c>
      <c r="L189" t="s">
        <v>47</v>
      </c>
      <c r="M189">
        <v>1080</v>
      </c>
      <c r="N189" t="s">
        <v>28</v>
      </c>
    </row>
    <row r="190" spans="1:14" ht="28.8" x14ac:dyDescent="0.3">
      <c r="A190" t="s">
        <v>573</v>
      </c>
      <c r="B190" s="5" t="s">
        <v>574</v>
      </c>
      <c r="C190" s="1">
        <v>15236.7</v>
      </c>
      <c r="D190" s="1"/>
      <c r="E190" s="1"/>
      <c r="F190" s="1"/>
      <c r="G190" s="1"/>
      <c r="H190" t="s">
        <v>964</v>
      </c>
      <c r="I190">
        <v>2019</v>
      </c>
      <c r="J190" s="5" t="s">
        <v>602</v>
      </c>
      <c r="K190" t="s">
        <v>46</v>
      </c>
      <c r="L190" t="s">
        <v>47</v>
      </c>
      <c r="M190">
        <v>1030</v>
      </c>
      <c r="N190" t="s">
        <v>20</v>
      </c>
    </row>
    <row r="191" spans="1:14" ht="28.8" x14ac:dyDescent="0.3">
      <c r="A191" t="s">
        <v>573</v>
      </c>
      <c r="B191" s="5" t="s">
        <v>574</v>
      </c>
      <c r="C191" s="1"/>
      <c r="D191" s="1">
        <v>28366.2</v>
      </c>
      <c r="E191" s="1"/>
      <c r="F191" s="1"/>
      <c r="G191" s="1"/>
      <c r="H191" t="s">
        <v>964</v>
      </c>
      <c r="I191">
        <v>2020</v>
      </c>
      <c r="J191" s="5" t="s">
        <v>602</v>
      </c>
      <c r="K191" t="s">
        <v>46</v>
      </c>
      <c r="L191" t="s">
        <v>47</v>
      </c>
      <c r="M191">
        <v>1030</v>
      </c>
      <c r="N191" t="s">
        <v>20</v>
      </c>
    </row>
    <row r="192" spans="1:14" ht="28.8" x14ac:dyDescent="0.3">
      <c r="A192" t="s">
        <v>573</v>
      </c>
      <c r="B192" s="5" t="s">
        <v>574</v>
      </c>
      <c r="C192" s="1"/>
      <c r="D192" s="1"/>
      <c r="E192" s="1">
        <v>11857</v>
      </c>
      <c r="F192" s="1"/>
      <c r="G192" s="1"/>
      <c r="H192" t="s">
        <v>964</v>
      </c>
      <c r="I192">
        <v>2021</v>
      </c>
      <c r="J192" s="5" t="s">
        <v>602</v>
      </c>
      <c r="K192" t="s">
        <v>46</v>
      </c>
      <c r="L192" t="s">
        <v>47</v>
      </c>
      <c r="M192">
        <v>1030</v>
      </c>
      <c r="N192" t="s">
        <v>20</v>
      </c>
    </row>
    <row r="193" spans="1:14" ht="28.8" x14ac:dyDescent="0.3">
      <c r="A193" t="s">
        <v>573</v>
      </c>
      <c r="B193" s="5" t="s">
        <v>574</v>
      </c>
      <c r="C193" s="1"/>
      <c r="D193" s="1"/>
      <c r="E193" s="1"/>
      <c r="F193" s="1">
        <v>8704.44</v>
      </c>
      <c r="G193" s="1"/>
      <c r="H193" t="s">
        <v>964</v>
      </c>
      <c r="I193">
        <v>2022</v>
      </c>
      <c r="J193" s="5" t="s">
        <v>602</v>
      </c>
      <c r="K193" t="s">
        <v>46</v>
      </c>
      <c r="L193" t="s">
        <v>47</v>
      </c>
      <c r="M193">
        <v>1030</v>
      </c>
      <c r="N193" t="s">
        <v>20</v>
      </c>
    </row>
    <row r="194" spans="1:14" ht="28.8" x14ac:dyDescent="0.3">
      <c r="A194" t="s">
        <v>787</v>
      </c>
      <c r="B194" s="5" t="s">
        <v>788</v>
      </c>
      <c r="C194" s="1"/>
      <c r="D194" s="1"/>
      <c r="E194" s="1"/>
      <c r="F194" s="1"/>
      <c r="G194" s="1">
        <v>235262.33</v>
      </c>
      <c r="H194" t="s">
        <v>964</v>
      </c>
      <c r="I194">
        <v>2023</v>
      </c>
      <c r="J194" s="5" t="s">
        <v>770</v>
      </c>
      <c r="K194" t="s">
        <v>15</v>
      </c>
      <c r="L194" t="s">
        <v>47</v>
      </c>
      <c r="M194">
        <v>1000</v>
      </c>
      <c r="N194" t="s">
        <v>17</v>
      </c>
    </row>
    <row r="195" spans="1:14" ht="28.8" x14ac:dyDescent="0.3">
      <c r="A195" t="s">
        <v>418</v>
      </c>
      <c r="B195" s="5" t="s">
        <v>419</v>
      </c>
      <c r="C195" s="1"/>
      <c r="D195" s="1"/>
      <c r="E195" s="1"/>
      <c r="F195" s="1"/>
      <c r="G195" s="1">
        <v>230483.97</v>
      </c>
      <c r="H195" t="s">
        <v>964</v>
      </c>
      <c r="I195">
        <v>2023</v>
      </c>
      <c r="J195" s="5" t="s">
        <v>770</v>
      </c>
      <c r="K195" t="s">
        <v>15</v>
      </c>
      <c r="L195" t="s">
        <v>47</v>
      </c>
      <c r="M195">
        <v>1190</v>
      </c>
      <c r="N195" t="s">
        <v>157</v>
      </c>
    </row>
    <row r="196" spans="1:14" ht="28.8" x14ac:dyDescent="0.3">
      <c r="A196" t="s">
        <v>573</v>
      </c>
      <c r="B196" s="5" t="s">
        <v>574</v>
      </c>
      <c r="C196" s="1">
        <v>46076.78</v>
      </c>
      <c r="D196" s="1">
        <v>43550.26</v>
      </c>
      <c r="E196" s="1">
        <v>43890.02</v>
      </c>
      <c r="F196" s="1">
        <v>45674.36</v>
      </c>
      <c r="G196" s="1"/>
      <c r="H196" t="s">
        <v>964</v>
      </c>
      <c r="I196">
        <v>2017</v>
      </c>
      <c r="J196" s="5" t="s">
        <v>799</v>
      </c>
      <c r="K196" t="s">
        <v>15</v>
      </c>
      <c r="L196" t="s">
        <v>47</v>
      </c>
      <c r="M196">
        <v>1190</v>
      </c>
      <c r="N196" t="s">
        <v>157</v>
      </c>
    </row>
    <row r="197" spans="1:14" x14ac:dyDescent="0.3">
      <c r="A197" t="s">
        <v>870</v>
      </c>
      <c r="B197" s="5" t="s">
        <v>871</v>
      </c>
      <c r="C197" s="1">
        <v>15000</v>
      </c>
      <c r="D197" s="1"/>
      <c r="E197" s="1"/>
      <c r="F197" s="1"/>
      <c r="G197" s="1"/>
      <c r="H197" t="s">
        <v>967</v>
      </c>
      <c r="I197">
        <v>2019</v>
      </c>
      <c r="J197" s="5" t="s">
        <v>986</v>
      </c>
      <c r="K197" t="s">
        <v>46</v>
      </c>
      <c r="L197" t="s">
        <v>47</v>
      </c>
      <c r="M197">
        <v>1060</v>
      </c>
      <c r="N197" t="s">
        <v>53</v>
      </c>
    </row>
    <row r="198" spans="1:14" ht="28.8" x14ac:dyDescent="0.3">
      <c r="A198" t="s">
        <v>617</v>
      </c>
      <c r="B198" s="5" t="s">
        <v>618</v>
      </c>
      <c r="C198" s="1"/>
      <c r="D198" s="1">
        <v>63339.350000000006</v>
      </c>
      <c r="E198" s="1"/>
      <c r="F198" s="1"/>
      <c r="G198" s="1"/>
      <c r="H198" t="s">
        <v>964</v>
      </c>
      <c r="I198">
        <v>2020</v>
      </c>
      <c r="J198" s="5" t="s">
        <v>602</v>
      </c>
      <c r="K198" t="s">
        <v>46</v>
      </c>
      <c r="L198" t="s">
        <v>47</v>
      </c>
      <c r="M198">
        <v>1190</v>
      </c>
      <c r="N198" t="s">
        <v>157</v>
      </c>
    </row>
    <row r="199" spans="1:14" ht="28.8" x14ac:dyDescent="0.3">
      <c r="A199" t="s">
        <v>617</v>
      </c>
      <c r="B199" s="5" t="s">
        <v>618</v>
      </c>
      <c r="C199" s="1"/>
      <c r="D199" s="1"/>
      <c r="E199" s="1"/>
      <c r="F199" s="1">
        <v>3800</v>
      </c>
      <c r="G199" s="1"/>
      <c r="H199" t="s">
        <v>964</v>
      </c>
      <c r="I199">
        <v>2022</v>
      </c>
      <c r="J199" s="5" t="s">
        <v>727</v>
      </c>
      <c r="K199" t="s">
        <v>67</v>
      </c>
      <c r="L199" t="s">
        <v>47</v>
      </c>
      <c r="M199">
        <v>1190</v>
      </c>
      <c r="N199" t="s">
        <v>157</v>
      </c>
    </row>
    <row r="200" spans="1:14" ht="28.8" x14ac:dyDescent="0.3">
      <c r="A200" t="s">
        <v>617</v>
      </c>
      <c r="B200" s="5" t="s">
        <v>618</v>
      </c>
      <c r="C200" s="1">
        <v>2200</v>
      </c>
      <c r="D200" s="1"/>
      <c r="E200" s="1"/>
      <c r="F200" s="1"/>
      <c r="G200" s="1"/>
      <c r="H200" t="s">
        <v>964</v>
      </c>
      <c r="I200">
        <v>2019</v>
      </c>
      <c r="J200" s="5" t="s">
        <v>752</v>
      </c>
      <c r="K200" t="s">
        <v>67</v>
      </c>
      <c r="L200" t="s">
        <v>47</v>
      </c>
      <c r="M200">
        <v>1190</v>
      </c>
      <c r="N200" t="s">
        <v>157</v>
      </c>
    </row>
    <row r="201" spans="1:14" ht="28.8" x14ac:dyDescent="0.3">
      <c r="A201" t="s">
        <v>79</v>
      </c>
      <c r="B201" s="5" t="s">
        <v>80</v>
      </c>
      <c r="C201" s="1"/>
      <c r="D201" s="1"/>
      <c r="E201" s="1">
        <v>49277</v>
      </c>
      <c r="F201" s="1"/>
      <c r="G201" s="1"/>
      <c r="H201" t="s">
        <v>976</v>
      </c>
      <c r="I201">
        <v>2021</v>
      </c>
      <c r="J201" s="5" t="s">
        <v>81</v>
      </c>
      <c r="K201" t="s">
        <v>46</v>
      </c>
      <c r="L201" t="s">
        <v>47</v>
      </c>
      <c r="M201">
        <v>1060</v>
      </c>
      <c r="N201" t="s">
        <v>53</v>
      </c>
    </row>
    <row r="202" spans="1:14" ht="28.8" x14ac:dyDescent="0.3">
      <c r="A202" t="s">
        <v>79</v>
      </c>
      <c r="B202" s="5" t="s">
        <v>80</v>
      </c>
      <c r="C202" s="1"/>
      <c r="D202" s="1">
        <v>9000</v>
      </c>
      <c r="E202" s="1"/>
      <c r="F202" s="1"/>
      <c r="G202" s="1"/>
      <c r="H202" t="s">
        <v>967</v>
      </c>
      <c r="I202">
        <v>2020</v>
      </c>
      <c r="J202" s="5" t="s">
        <v>396</v>
      </c>
      <c r="K202" t="s">
        <v>46</v>
      </c>
      <c r="L202" t="s">
        <v>47</v>
      </c>
      <c r="M202">
        <v>1060</v>
      </c>
      <c r="N202" t="s">
        <v>53</v>
      </c>
    </row>
    <row r="203" spans="1:14" ht="28.8" x14ac:dyDescent="0.3">
      <c r="A203" t="s">
        <v>79</v>
      </c>
      <c r="B203" s="5" t="s">
        <v>80</v>
      </c>
      <c r="C203" s="1"/>
      <c r="D203" s="1">
        <v>870</v>
      </c>
      <c r="E203" s="1"/>
      <c r="F203" s="1"/>
      <c r="G203" s="1"/>
      <c r="H203" t="s">
        <v>964</v>
      </c>
      <c r="I203">
        <v>2020</v>
      </c>
      <c r="J203" s="5" t="s">
        <v>752</v>
      </c>
      <c r="K203" t="s">
        <v>67</v>
      </c>
      <c r="L203" t="s">
        <v>47</v>
      </c>
      <c r="M203">
        <v>1060</v>
      </c>
      <c r="N203" t="s">
        <v>53</v>
      </c>
    </row>
    <row r="204" spans="1:14" ht="28.8" x14ac:dyDescent="0.3">
      <c r="A204" t="s">
        <v>523</v>
      </c>
      <c r="B204" s="5" t="s">
        <v>524</v>
      </c>
      <c r="C204" s="1"/>
      <c r="D204" s="1">
        <v>136690</v>
      </c>
      <c r="E204" s="1"/>
      <c r="F204" s="1"/>
      <c r="G204" s="1"/>
      <c r="H204" t="s">
        <v>972</v>
      </c>
      <c r="I204">
        <v>2020</v>
      </c>
      <c r="J204" s="5" t="s">
        <v>522</v>
      </c>
      <c r="K204" t="s">
        <v>46</v>
      </c>
      <c r="L204" t="s">
        <v>47</v>
      </c>
      <c r="M204">
        <v>1070</v>
      </c>
      <c r="N204" t="s">
        <v>23</v>
      </c>
    </row>
    <row r="205" spans="1:14" ht="28.8" x14ac:dyDescent="0.3">
      <c r="A205" t="s">
        <v>544</v>
      </c>
      <c r="B205" s="5" t="s">
        <v>545</v>
      </c>
      <c r="C205" s="1"/>
      <c r="D205" s="1"/>
      <c r="E205" s="1"/>
      <c r="F205" s="1">
        <v>12500</v>
      </c>
      <c r="G205" s="1"/>
      <c r="H205" t="s">
        <v>967</v>
      </c>
      <c r="I205">
        <v>2022</v>
      </c>
      <c r="J205" s="5" t="s">
        <v>546</v>
      </c>
      <c r="K205" t="s">
        <v>547</v>
      </c>
      <c r="L205" t="s">
        <v>47</v>
      </c>
      <c r="M205">
        <v>1000</v>
      </c>
      <c r="N205" t="s">
        <v>17</v>
      </c>
    </row>
    <row r="206" spans="1:14" ht="28.8" x14ac:dyDescent="0.3">
      <c r="A206" t="s">
        <v>153</v>
      </c>
      <c r="B206" s="5" t="s">
        <v>154</v>
      </c>
      <c r="C206" s="1"/>
      <c r="D206" s="1"/>
      <c r="E206" s="1"/>
      <c r="F206" s="1"/>
      <c r="G206" s="1">
        <v>220957.47</v>
      </c>
      <c r="H206" t="s">
        <v>964</v>
      </c>
      <c r="I206">
        <v>2023</v>
      </c>
      <c r="J206" s="5" t="s">
        <v>770</v>
      </c>
      <c r="K206" t="s">
        <v>15</v>
      </c>
      <c r="L206" t="s">
        <v>47</v>
      </c>
      <c r="M206">
        <v>1000</v>
      </c>
      <c r="N206" t="s">
        <v>17</v>
      </c>
    </row>
    <row r="207" spans="1:14" ht="28.8" x14ac:dyDescent="0.3">
      <c r="A207" t="s">
        <v>575</v>
      </c>
      <c r="B207" s="5" t="s">
        <v>576</v>
      </c>
      <c r="C207" s="1"/>
      <c r="D207" s="1">
        <v>14355</v>
      </c>
      <c r="E207" s="1"/>
      <c r="F207" s="1"/>
      <c r="G207" s="1"/>
      <c r="H207" t="s">
        <v>964</v>
      </c>
      <c r="I207">
        <v>2020</v>
      </c>
      <c r="J207" s="5" t="s">
        <v>566</v>
      </c>
      <c r="K207" t="s">
        <v>46</v>
      </c>
      <c r="L207" t="s">
        <v>47</v>
      </c>
      <c r="M207">
        <v>1070</v>
      </c>
      <c r="N207" t="s">
        <v>23</v>
      </c>
    </row>
    <row r="208" spans="1:14" ht="28.8" x14ac:dyDescent="0.3">
      <c r="A208" t="s">
        <v>575</v>
      </c>
      <c r="B208" s="5" t="s">
        <v>576</v>
      </c>
      <c r="C208" s="1">
        <v>34000</v>
      </c>
      <c r="D208" s="1"/>
      <c r="E208" s="1"/>
      <c r="F208" s="1"/>
      <c r="G208" s="1"/>
      <c r="H208" t="s">
        <v>964</v>
      </c>
      <c r="I208">
        <v>2019</v>
      </c>
      <c r="J208" s="5" t="s">
        <v>602</v>
      </c>
      <c r="K208" t="s">
        <v>46</v>
      </c>
      <c r="L208" t="s">
        <v>47</v>
      </c>
      <c r="M208">
        <v>1060</v>
      </c>
      <c r="N208" t="s">
        <v>53</v>
      </c>
    </row>
    <row r="209" spans="1:14" ht="28.8" x14ac:dyDescent="0.3">
      <c r="A209" t="s">
        <v>705</v>
      </c>
      <c r="B209" s="5" t="s">
        <v>706</v>
      </c>
      <c r="C209" s="1"/>
      <c r="D209" s="1"/>
      <c r="E209" s="1"/>
      <c r="F209" s="1"/>
      <c r="G209" s="1">
        <v>218959.77</v>
      </c>
      <c r="H209" t="s">
        <v>964</v>
      </c>
      <c r="I209">
        <v>2023</v>
      </c>
      <c r="J209" s="5" t="s">
        <v>770</v>
      </c>
      <c r="K209" t="s">
        <v>15</v>
      </c>
      <c r="L209" t="s">
        <v>47</v>
      </c>
      <c r="M209">
        <v>1000</v>
      </c>
      <c r="N209" t="s">
        <v>17</v>
      </c>
    </row>
    <row r="210" spans="1:14" ht="28.8" x14ac:dyDescent="0.3">
      <c r="A210" t="s">
        <v>575</v>
      </c>
      <c r="B210" s="5" t="s">
        <v>576</v>
      </c>
      <c r="C210" s="1">
        <v>156926.68000000002</v>
      </c>
      <c r="D210" s="1">
        <v>148321.91999999998</v>
      </c>
      <c r="E210" s="1">
        <v>149479.09</v>
      </c>
      <c r="F210" s="1">
        <v>155556.12</v>
      </c>
      <c r="G210" s="1"/>
      <c r="H210" t="s">
        <v>964</v>
      </c>
      <c r="I210">
        <v>2017</v>
      </c>
      <c r="J210" s="5" t="s">
        <v>799</v>
      </c>
      <c r="K210" t="s">
        <v>15</v>
      </c>
      <c r="L210" t="s">
        <v>47</v>
      </c>
      <c r="M210">
        <v>1060</v>
      </c>
      <c r="N210" t="s">
        <v>53</v>
      </c>
    </row>
    <row r="211" spans="1:14" x14ac:dyDescent="0.3">
      <c r="A211" t="s">
        <v>575</v>
      </c>
      <c r="B211" s="5" t="s">
        <v>576</v>
      </c>
      <c r="C211" s="1"/>
      <c r="D211" s="1">
        <v>33750</v>
      </c>
      <c r="E211" s="1"/>
      <c r="F211" s="1"/>
      <c r="G211" s="1"/>
      <c r="H211" t="s">
        <v>967</v>
      </c>
      <c r="I211">
        <v>2020</v>
      </c>
      <c r="J211" s="5" t="s">
        <v>986</v>
      </c>
      <c r="K211" t="s">
        <v>46</v>
      </c>
      <c r="L211" t="s">
        <v>47</v>
      </c>
      <c r="M211">
        <v>1060</v>
      </c>
      <c r="N211" t="s">
        <v>53</v>
      </c>
    </row>
    <row r="212" spans="1:14" ht="28.8" x14ac:dyDescent="0.3">
      <c r="A212" t="s">
        <v>619</v>
      </c>
      <c r="B212" s="5" t="s">
        <v>620</v>
      </c>
      <c r="C212" s="1"/>
      <c r="D212" s="1"/>
      <c r="E212" s="1"/>
      <c r="F212" s="1">
        <v>31772</v>
      </c>
      <c r="G212" s="1"/>
      <c r="H212" t="s">
        <v>964</v>
      </c>
      <c r="I212">
        <v>2022</v>
      </c>
      <c r="J212" s="5" t="s">
        <v>602</v>
      </c>
      <c r="K212" t="s">
        <v>46</v>
      </c>
      <c r="L212" t="s">
        <v>47</v>
      </c>
      <c r="M212">
        <v>1000</v>
      </c>
      <c r="N212" t="s">
        <v>17</v>
      </c>
    </row>
    <row r="213" spans="1:14" ht="28.8" x14ac:dyDescent="0.3">
      <c r="A213" t="s">
        <v>125</v>
      </c>
      <c r="B213" s="5" t="s">
        <v>126</v>
      </c>
      <c r="C213" s="1"/>
      <c r="D213" s="1"/>
      <c r="E213" s="1"/>
      <c r="F213" s="1"/>
      <c r="G213" s="1">
        <v>215921.57</v>
      </c>
      <c r="H213" t="s">
        <v>964</v>
      </c>
      <c r="I213">
        <v>2023</v>
      </c>
      <c r="J213" s="5" t="s">
        <v>770</v>
      </c>
      <c r="K213" t="s">
        <v>15</v>
      </c>
      <c r="L213" t="s">
        <v>47</v>
      </c>
      <c r="M213">
        <v>1080</v>
      </c>
      <c r="N213" t="s">
        <v>28</v>
      </c>
    </row>
    <row r="214" spans="1:14" ht="28.8" x14ac:dyDescent="0.3">
      <c r="A214" t="s">
        <v>734</v>
      </c>
      <c r="B214" s="5" t="s">
        <v>735</v>
      </c>
      <c r="C214" s="1"/>
      <c r="D214" s="1"/>
      <c r="E214" s="1"/>
      <c r="F214" s="1"/>
      <c r="G214" s="1">
        <v>214475.81</v>
      </c>
      <c r="H214" t="s">
        <v>964</v>
      </c>
      <c r="I214">
        <v>2023</v>
      </c>
      <c r="J214" s="5" t="s">
        <v>770</v>
      </c>
      <c r="K214" t="s">
        <v>15</v>
      </c>
      <c r="L214" t="s">
        <v>47</v>
      </c>
      <c r="M214">
        <v>1080</v>
      </c>
      <c r="N214" t="s">
        <v>28</v>
      </c>
    </row>
    <row r="215" spans="1:14" ht="28.8" x14ac:dyDescent="0.3">
      <c r="A215" t="s">
        <v>730</v>
      </c>
      <c r="B215" s="5" t="s">
        <v>731</v>
      </c>
      <c r="C215" s="1"/>
      <c r="D215" s="1"/>
      <c r="E215" s="1"/>
      <c r="F215" s="1">
        <v>7000</v>
      </c>
      <c r="G215" s="1"/>
      <c r="H215" t="s">
        <v>964</v>
      </c>
      <c r="I215">
        <v>2022</v>
      </c>
      <c r="J215" s="5" t="s">
        <v>727</v>
      </c>
      <c r="K215" t="s">
        <v>67</v>
      </c>
      <c r="L215" t="s">
        <v>47</v>
      </c>
      <c r="M215">
        <v>1080</v>
      </c>
      <c r="N215" t="s">
        <v>28</v>
      </c>
    </row>
    <row r="216" spans="1:14" ht="28.8" x14ac:dyDescent="0.3">
      <c r="A216" t="s">
        <v>783</v>
      </c>
      <c r="B216" s="5" t="s">
        <v>784</v>
      </c>
      <c r="C216" s="1"/>
      <c r="D216" s="1"/>
      <c r="E216" s="1"/>
      <c r="F216" s="1"/>
      <c r="G216" s="1">
        <v>211626.19</v>
      </c>
      <c r="H216" t="s">
        <v>964</v>
      </c>
      <c r="I216">
        <v>2023</v>
      </c>
      <c r="J216" s="5" t="s">
        <v>770</v>
      </c>
      <c r="K216" t="s">
        <v>15</v>
      </c>
      <c r="L216" t="s">
        <v>47</v>
      </c>
      <c r="M216">
        <v>1000</v>
      </c>
      <c r="N216" t="s">
        <v>17</v>
      </c>
    </row>
    <row r="217" spans="1:14" x14ac:dyDescent="0.3">
      <c r="A217" t="s">
        <v>424</v>
      </c>
      <c r="B217" s="5" t="s">
        <v>425</v>
      </c>
      <c r="C217" s="1"/>
      <c r="D217" s="1">
        <v>75000</v>
      </c>
      <c r="E217" s="1"/>
      <c r="F217" s="1"/>
      <c r="G217" s="1"/>
      <c r="H217" t="s">
        <v>973</v>
      </c>
      <c r="I217">
        <v>2020</v>
      </c>
      <c r="J217" s="5" t="s">
        <v>423</v>
      </c>
      <c r="K217" t="s">
        <v>46</v>
      </c>
      <c r="L217" t="s">
        <v>47</v>
      </c>
      <c r="M217">
        <v>1080</v>
      </c>
      <c r="N217" t="s">
        <v>28</v>
      </c>
    </row>
    <row r="218" spans="1:14" ht="28.8" x14ac:dyDescent="0.3">
      <c r="A218" t="s">
        <v>424</v>
      </c>
      <c r="B218" s="5" t="s">
        <v>425</v>
      </c>
      <c r="C218" s="1">
        <v>302819.44</v>
      </c>
      <c r="D218" s="1">
        <v>286214.93</v>
      </c>
      <c r="E218" s="1">
        <v>288447.90999999997</v>
      </c>
      <c r="F218" s="1">
        <v>300174.68</v>
      </c>
      <c r="G218" s="1"/>
      <c r="H218" t="s">
        <v>964</v>
      </c>
      <c r="I218">
        <v>2017</v>
      </c>
      <c r="J218" s="5" t="s">
        <v>799</v>
      </c>
      <c r="K218" t="s">
        <v>15</v>
      </c>
      <c r="L218" t="s">
        <v>47</v>
      </c>
      <c r="M218">
        <v>1080</v>
      </c>
      <c r="N218" t="s">
        <v>28</v>
      </c>
    </row>
    <row r="219" spans="1:14" ht="28.8" x14ac:dyDescent="0.3">
      <c r="A219" t="s">
        <v>746</v>
      </c>
      <c r="B219" s="5" t="s">
        <v>747</v>
      </c>
      <c r="C219" s="1"/>
      <c r="D219" s="1"/>
      <c r="E219" s="1"/>
      <c r="F219" s="1"/>
      <c r="G219" s="1">
        <v>209530.88</v>
      </c>
      <c r="H219" t="s">
        <v>964</v>
      </c>
      <c r="I219">
        <v>2023</v>
      </c>
      <c r="J219" s="5" t="s">
        <v>770</v>
      </c>
      <c r="K219" t="s">
        <v>15</v>
      </c>
      <c r="L219" t="s">
        <v>47</v>
      </c>
      <c r="M219">
        <v>1030</v>
      </c>
      <c r="N219" t="s">
        <v>20</v>
      </c>
    </row>
    <row r="220" spans="1:14" ht="43.2" x14ac:dyDescent="0.3">
      <c r="A220" t="s">
        <v>180</v>
      </c>
      <c r="B220" s="5" t="s">
        <v>181</v>
      </c>
      <c r="C220" s="1"/>
      <c r="D220" s="1"/>
      <c r="E220" s="1"/>
      <c r="F220" s="1">
        <v>4860</v>
      </c>
      <c r="G220" s="1"/>
      <c r="H220" t="s">
        <v>967</v>
      </c>
      <c r="I220">
        <v>2022</v>
      </c>
      <c r="J220" s="5" t="s">
        <v>436</v>
      </c>
      <c r="K220" t="s">
        <v>67</v>
      </c>
      <c r="L220" t="s">
        <v>47</v>
      </c>
      <c r="M220">
        <v>1000</v>
      </c>
      <c r="N220" t="s">
        <v>17</v>
      </c>
    </row>
    <row r="221" spans="1:14" ht="43.2" x14ac:dyDescent="0.3">
      <c r="A221" t="s">
        <v>180</v>
      </c>
      <c r="B221" s="5" t="s">
        <v>181</v>
      </c>
      <c r="C221" s="1"/>
      <c r="D221" s="1"/>
      <c r="E221" s="1">
        <v>4832</v>
      </c>
      <c r="F221" s="1"/>
      <c r="G221" s="1"/>
      <c r="H221" t="s">
        <v>967</v>
      </c>
      <c r="I221" s="2">
        <v>2021</v>
      </c>
      <c r="J221" s="6" t="s">
        <v>963</v>
      </c>
      <c r="K221" s="2" t="s">
        <v>67</v>
      </c>
      <c r="L221" s="2" t="s">
        <v>47</v>
      </c>
      <c r="M221" s="2">
        <v>1000</v>
      </c>
      <c r="N221" s="2" t="s">
        <v>17</v>
      </c>
    </row>
    <row r="222" spans="1:14" x14ac:dyDescent="0.3">
      <c r="A222" t="s">
        <v>180</v>
      </c>
      <c r="B222" s="5" t="s">
        <v>181</v>
      </c>
      <c r="C222" s="1">
        <v>20000</v>
      </c>
      <c r="D222" s="1"/>
      <c r="E222" s="1"/>
      <c r="F222" s="1"/>
      <c r="G222" s="1"/>
      <c r="H222" t="s">
        <v>967</v>
      </c>
      <c r="I222">
        <v>2019</v>
      </c>
      <c r="J222" s="5" t="s">
        <v>986</v>
      </c>
      <c r="K222" t="s">
        <v>46</v>
      </c>
      <c r="L222" t="s">
        <v>47</v>
      </c>
      <c r="M222">
        <v>1030</v>
      </c>
      <c r="N222" t="s">
        <v>20</v>
      </c>
    </row>
    <row r="223" spans="1:14" ht="28.8" x14ac:dyDescent="0.3">
      <c r="A223" t="s">
        <v>744</v>
      </c>
      <c r="B223" s="5" t="s">
        <v>745</v>
      </c>
      <c r="C223" s="1"/>
      <c r="D223" s="1"/>
      <c r="E223" s="1"/>
      <c r="F223" s="1"/>
      <c r="G223" s="1">
        <v>206009.12</v>
      </c>
      <c r="H223" t="s">
        <v>964</v>
      </c>
      <c r="I223">
        <v>2023</v>
      </c>
      <c r="J223" s="5" t="s">
        <v>770</v>
      </c>
      <c r="K223" t="s">
        <v>15</v>
      </c>
      <c r="L223" t="s">
        <v>47</v>
      </c>
      <c r="M223">
        <v>1000</v>
      </c>
      <c r="N223" t="s">
        <v>17</v>
      </c>
    </row>
    <row r="224" spans="1:14" ht="28.8" x14ac:dyDescent="0.3">
      <c r="A224" t="s">
        <v>720</v>
      </c>
      <c r="B224" s="5" t="s">
        <v>721</v>
      </c>
      <c r="C224" s="1">
        <v>24351.8</v>
      </c>
      <c r="D224" s="1">
        <f>6087.95+24351.8</f>
        <v>30439.75</v>
      </c>
      <c r="E224" s="1">
        <f>24717.08+6544.55</f>
        <v>31261.63</v>
      </c>
      <c r="F224" s="1">
        <v>32429.030000000002</v>
      </c>
      <c r="G224" s="1">
        <v>7416.26</v>
      </c>
      <c r="H224" t="s">
        <v>969</v>
      </c>
      <c r="I224">
        <v>2019</v>
      </c>
      <c r="J224" s="5" t="s">
        <v>719</v>
      </c>
      <c r="K224" t="s">
        <v>193</v>
      </c>
      <c r="L224" t="s">
        <v>47</v>
      </c>
      <c r="M224">
        <v>1000</v>
      </c>
      <c r="N224" t="s">
        <v>17</v>
      </c>
    </row>
    <row r="225" spans="1:14" ht="28.8" x14ac:dyDescent="0.3">
      <c r="A225" t="s">
        <v>651</v>
      </c>
      <c r="B225" s="5" t="s">
        <v>652</v>
      </c>
      <c r="C225" s="1"/>
      <c r="D225" s="1"/>
      <c r="E225" s="1"/>
      <c r="F225" s="1"/>
      <c r="G225" s="1">
        <v>205340.26</v>
      </c>
      <c r="H225" t="s">
        <v>964</v>
      </c>
      <c r="I225">
        <v>2023</v>
      </c>
      <c r="J225" s="5" t="s">
        <v>770</v>
      </c>
      <c r="K225" t="s">
        <v>15</v>
      </c>
      <c r="L225" t="s">
        <v>47</v>
      </c>
      <c r="M225">
        <v>1030</v>
      </c>
      <c r="N225" t="s">
        <v>20</v>
      </c>
    </row>
    <row r="226" spans="1:14" ht="28.8" x14ac:dyDescent="0.3">
      <c r="A226" t="s">
        <v>720</v>
      </c>
      <c r="B226" s="5" t="s">
        <v>721</v>
      </c>
      <c r="C226" s="1">
        <v>1407147.97</v>
      </c>
      <c r="D226" s="1">
        <v>1329989.79</v>
      </c>
      <c r="E226" s="1">
        <v>1340366.05</v>
      </c>
      <c r="F226" s="1">
        <v>1394858.27</v>
      </c>
      <c r="G226" s="1"/>
      <c r="H226" t="s">
        <v>964</v>
      </c>
      <c r="I226">
        <v>2017</v>
      </c>
      <c r="J226" s="5" t="s">
        <v>799</v>
      </c>
      <c r="K226" t="s">
        <v>15</v>
      </c>
      <c r="L226" t="s">
        <v>47</v>
      </c>
      <c r="M226">
        <v>1000</v>
      </c>
      <c r="N226" t="s">
        <v>17</v>
      </c>
    </row>
    <row r="227" spans="1:14" ht="28.8" x14ac:dyDescent="0.3">
      <c r="A227" t="s">
        <v>473</v>
      </c>
      <c r="B227" s="5" t="s">
        <v>474</v>
      </c>
      <c r="C227" s="1"/>
      <c r="D227" s="1">
        <v>41200</v>
      </c>
      <c r="E227" s="1"/>
      <c r="F227" s="1"/>
      <c r="G227" s="1"/>
      <c r="H227" t="s">
        <v>965</v>
      </c>
      <c r="I227">
        <v>2020</v>
      </c>
      <c r="J227" s="5" t="s">
        <v>470</v>
      </c>
      <c r="K227" t="s">
        <v>46</v>
      </c>
      <c r="L227" t="s">
        <v>16</v>
      </c>
      <c r="M227">
        <v>1070</v>
      </c>
      <c r="N227" t="s">
        <v>23</v>
      </c>
    </row>
    <row r="228" spans="1:14" ht="28.8" x14ac:dyDescent="0.3">
      <c r="A228" t="s">
        <v>473</v>
      </c>
      <c r="B228" s="5" t="s">
        <v>474</v>
      </c>
      <c r="C228" s="1"/>
      <c r="D228" s="1"/>
      <c r="E228" s="1">
        <v>103750</v>
      </c>
      <c r="F228" s="1"/>
      <c r="G228" s="1"/>
      <c r="H228" t="s">
        <v>970</v>
      </c>
      <c r="I228">
        <v>2021</v>
      </c>
      <c r="J228" s="5" t="s">
        <v>832</v>
      </c>
      <c r="K228" t="s">
        <v>46</v>
      </c>
      <c r="L228" t="s">
        <v>47</v>
      </c>
      <c r="M228">
        <v>1070</v>
      </c>
      <c r="N228" t="s">
        <v>23</v>
      </c>
    </row>
    <row r="229" spans="1:14" ht="28.8" x14ac:dyDescent="0.3">
      <c r="A229" t="s">
        <v>207</v>
      </c>
      <c r="B229" s="5" t="s">
        <v>208</v>
      </c>
      <c r="C229" s="1">
        <v>171156.89</v>
      </c>
      <c r="D229" s="1">
        <v>202097.7</v>
      </c>
      <c r="E229" s="1">
        <v>258239.38</v>
      </c>
      <c r="F229" s="1">
        <v>235702.48</v>
      </c>
      <c r="G229" s="1">
        <v>288546.14</v>
      </c>
      <c r="H229" t="s">
        <v>966</v>
      </c>
      <c r="I229">
        <v>2019</v>
      </c>
      <c r="J229" s="5" t="s">
        <v>194</v>
      </c>
      <c r="K229" t="s">
        <v>193</v>
      </c>
      <c r="L229" t="s">
        <v>47</v>
      </c>
      <c r="M229">
        <v>1000</v>
      </c>
      <c r="N229" t="s">
        <v>17</v>
      </c>
    </row>
    <row r="230" spans="1:14" ht="28.8" x14ac:dyDescent="0.3">
      <c r="A230" t="s">
        <v>789</v>
      </c>
      <c r="B230" s="5" t="s">
        <v>790</v>
      </c>
      <c r="C230" s="1"/>
      <c r="D230" s="1"/>
      <c r="E230" s="1"/>
      <c r="F230" s="1"/>
      <c r="G230" s="1">
        <v>198590.23</v>
      </c>
      <c r="H230" t="s">
        <v>964</v>
      </c>
      <c r="I230">
        <v>2023</v>
      </c>
      <c r="J230" s="5" t="s">
        <v>770</v>
      </c>
      <c r="K230" t="s">
        <v>15</v>
      </c>
      <c r="L230" t="s">
        <v>47</v>
      </c>
      <c r="M230">
        <v>1080</v>
      </c>
      <c r="N230" t="s">
        <v>28</v>
      </c>
    </row>
    <row r="231" spans="1:14" ht="28.8" x14ac:dyDescent="0.3">
      <c r="A231" t="s">
        <v>207</v>
      </c>
      <c r="B231" s="5" t="s">
        <v>208</v>
      </c>
      <c r="C231" s="1">
        <v>4030445</v>
      </c>
      <c r="D231" s="1"/>
      <c r="E231" s="1"/>
      <c r="F231" s="1"/>
      <c r="G231" s="1"/>
      <c r="H231" s="2" t="s">
        <v>977</v>
      </c>
      <c r="I231" s="2">
        <v>2019</v>
      </c>
      <c r="J231" s="6" t="s">
        <v>892</v>
      </c>
      <c r="K231" s="2" t="s">
        <v>15</v>
      </c>
      <c r="L231" s="2" t="s">
        <v>47</v>
      </c>
      <c r="M231" s="2">
        <v>1000</v>
      </c>
      <c r="N231" s="2" t="s">
        <v>17</v>
      </c>
    </row>
    <row r="232" spans="1:14" ht="28.8" x14ac:dyDescent="0.3">
      <c r="A232" t="s">
        <v>207</v>
      </c>
      <c r="B232" s="5" t="s">
        <v>208</v>
      </c>
      <c r="C232" s="1">
        <v>5880000</v>
      </c>
      <c r="D232" s="1"/>
      <c r="E232" s="1"/>
      <c r="F232" s="1"/>
      <c r="G232" s="1"/>
      <c r="H232" s="2" t="s">
        <v>977</v>
      </c>
      <c r="I232" s="2">
        <v>2019</v>
      </c>
      <c r="J232" s="6" t="s">
        <v>892</v>
      </c>
      <c r="K232" s="2" t="s">
        <v>15</v>
      </c>
      <c r="L232" s="2" t="s">
        <v>47</v>
      </c>
      <c r="M232" s="2">
        <v>1000</v>
      </c>
      <c r="N232" s="2" t="s">
        <v>17</v>
      </c>
    </row>
    <row r="233" spans="1:14" ht="28.8" x14ac:dyDescent="0.3">
      <c r="A233" t="s">
        <v>207</v>
      </c>
      <c r="B233" s="5" t="s">
        <v>208</v>
      </c>
      <c r="C233" s="1">
        <v>4000</v>
      </c>
      <c r="D233" s="1"/>
      <c r="E233" s="1"/>
      <c r="F233" s="1"/>
      <c r="G233" s="1"/>
      <c r="H233" s="2" t="s">
        <v>977</v>
      </c>
      <c r="I233" s="2">
        <v>2019</v>
      </c>
      <c r="J233" s="6" t="s">
        <v>892</v>
      </c>
      <c r="K233" s="2" t="s">
        <v>15</v>
      </c>
      <c r="L233" s="2" t="s">
        <v>47</v>
      </c>
      <c r="M233" s="2">
        <v>1000</v>
      </c>
      <c r="N233" s="2" t="s">
        <v>17</v>
      </c>
    </row>
    <row r="234" spans="1:14" ht="28.8" x14ac:dyDescent="0.3">
      <c r="A234" t="s">
        <v>207</v>
      </c>
      <c r="B234" s="5" t="s">
        <v>208</v>
      </c>
      <c r="C234" s="1"/>
      <c r="D234" s="1">
        <f>3744000+14000+34632+2719200</f>
        <v>6511832</v>
      </c>
      <c r="E234" s="1">
        <f>3809294+2719428+20000</f>
        <v>6548722</v>
      </c>
      <c r="F234" s="1">
        <v>6825322</v>
      </c>
      <c r="G234" s="1"/>
      <c r="H234" s="2" t="s">
        <v>977</v>
      </c>
      <c r="I234" s="2">
        <v>2020</v>
      </c>
      <c r="J234" s="6" t="s">
        <v>892</v>
      </c>
      <c r="K234" s="2" t="s">
        <v>15</v>
      </c>
      <c r="L234" s="2" t="s">
        <v>47</v>
      </c>
      <c r="M234" s="2">
        <v>1000</v>
      </c>
      <c r="N234" s="2" t="s">
        <v>17</v>
      </c>
    </row>
    <row r="235" spans="1:14" ht="28.8" x14ac:dyDescent="0.3">
      <c r="A235" t="s">
        <v>223</v>
      </c>
      <c r="B235" s="5" t="s">
        <v>224</v>
      </c>
      <c r="C235" s="1"/>
      <c r="D235" s="1"/>
      <c r="E235" s="1"/>
      <c r="F235" s="1"/>
      <c r="G235" s="1">
        <v>185078.63</v>
      </c>
      <c r="H235" t="s">
        <v>964</v>
      </c>
      <c r="I235">
        <v>2023</v>
      </c>
      <c r="J235" s="5" t="s">
        <v>770</v>
      </c>
      <c r="K235" t="s">
        <v>15</v>
      </c>
      <c r="L235" t="s">
        <v>47</v>
      </c>
      <c r="M235">
        <v>1000</v>
      </c>
      <c r="N235" t="s">
        <v>17</v>
      </c>
    </row>
    <row r="236" spans="1:14" ht="28.8" x14ac:dyDescent="0.3">
      <c r="A236" t="s">
        <v>131</v>
      </c>
      <c r="B236" s="5" t="s">
        <v>132</v>
      </c>
      <c r="C236" s="1"/>
      <c r="D236" s="1">
        <v>500000</v>
      </c>
      <c r="E236" s="1"/>
      <c r="F236" s="1"/>
      <c r="G236" s="1"/>
      <c r="H236" t="s">
        <v>965</v>
      </c>
      <c r="I236">
        <v>2020</v>
      </c>
      <c r="J236" s="5" t="s">
        <v>113</v>
      </c>
      <c r="K236" t="s">
        <v>46</v>
      </c>
      <c r="L236" t="s">
        <v>114</v>
      </c>
      <c r="M236">
        <v>1000</v>
      </c>
      <c r="N236" t="s">
        <v>17</v>
      </c>
    </row>
    <row r="237" spans="1:14" ht="28.8" x14ac:dyDescent="0.3">
      <c r="A237" t="s">
        <v>131</v>
      </c>
      <c r="B237" s="5" t="s">
        <v>132</v>
      </c>
      <c r="C237" s="1">
        <v>30281.58</v>
      </c>
      <c r="D237" s="1">
        <v>40269.760000000002</v>
      </c>
      <c r="E237" s="1">
        <v>62780.26</v>
      </c>
      <c r="F237" s="1">
        <v>85361.91</v>
      </c>
      <c r="G237" s="1">
        <v>68104.08</v>
      </c>
      <c r="H237" t="s">
        <v>966</v>
      </c>
      <c r="I237">
        <v>2019</v>
      </c>
      <c r="J237" s="5" t="s">
        <v>194</v>
      </c>
      <c r="K237" t="s">
        <v>193</v>
      </c>
      <c r="L237" t="s">
        <v>47</v>
      </c>
      <c r="M237">
        <v>1000</v>
      </c>
      <c r="N237" t="s">
        <v>17</v>
      </c>
    </row>
    <row r="238" spans="1:14" x14ac:dyDescent="0.3">
      <c r="A238" t="s">
        <v>131</v>
      </c>
      <c r="B238" s="5" t="s">
        <v>132</v>
      </c>
      <c r="C238" s="1">
        <v>1542875.25</v>
      </c>
      <c r="D238" s="1">
        <v>1428072.42</v>
      </c>
      <c r="E238" s="1">
        <f>1439045+350000</f>
        <v>1789045</v>
      </c>
      <c r="F238" s="1">
        <v>1510697</v>
      </c>
      <c r="G238" s="1">
        <v>1559816</v>
      </c>
      <c r="H238" t="s">
        <v>973</v>
      </c>
      <c r="I238">
        <v>2019</v>
      </c>
      <c r="J238" s="5" t="s">
        <v>355</v>
      </c>
      <c r="K238" t="s">
        <v>15</v>
      </c>
      <c r="L238" t="s">
        <v>47</v>
      </c>
      <c r="M238">
        <v>1000</v>
      </c>
      <c r="N238" t="s">
        <v>17</v>
      </c>
    </row>
    <row r="239" spans="1:14" ht="28.8" x14ac:dyDescent="0.3">
      <c r="A239" t="s">
        <v>268</v>
      </c>
      <c r="B239" s="5" t="s">
        <v>269</v>
      </c>
      <c r="C239" s="1"/>
      <c r="D239" s="1"/>
      <c r="E239" s="1"/>
      <c r="F239" s="1"/>
      <c r="G239" s="1">
        <v>183339.51999999999</v>
      </c>
      <c r="H239" t="s">
        <v>964</v>
      </c>
      <c r="I239">
        <v>2023</v>
      </c>
      <c r="J239" s="5" t="s">
        <v>770</v>
      </c>
      <c r="K239" t="s">
        <v>15</v>
      </c>
      <c r="L239" t="s">
        <v>47</v>
      </c>
      <c r="M239">
        <v>1000</v>
      </c>
      <c r="N239" t="s">
        <v>17</v>
      </c>
    </row>
    <row r="240" spans="1:14" ht="28.8" x14ac:dyDescent="0.3">
      <c r="A240" t="s">
        <v>183</v>
      </c>
      <c r="B240" s="5" t="s">
        <v>184</v>
      </c>
      <c r="C240" s="1">
        <v>27298.3</v>
      </c>
      <c r="D240" s="1">
        <v>24658.87</v>
      </c>
      <c r="E240" s="1">
        <v>33123.410000000003</v>
      </c>
      <c r="F240" s="1">
        <v>39937.97</v>
      </c>
      <c r="G240" s="1">
        <v>38727.53</v>
      </c>
      <c r="H240" t="s">
        <v>966</v>
      </c>
      <c r="I240">
        <v>2019</v>
      </c>
      <c r="J240" s="5" t="s">
        <v>194</v>
      </c>
      <c r="K240" t="s">
        <v>193</v>
      </c>
      <c r="L240" t="s">
        <v>47</v>
      </c>
      <c r="M240">
        <v>1000</v>
      </c>
      <c r="N240" t="s">
        <v>17</v>
      </c>
    </row>
    <row r="241" spans="1:14" ht="43.2" x14ac:dyDescent="0.3">
      <c r="A241" t="s">
        <v>183</v>
      </c>
      <c r="B241" s="5" t="s">
        <v>184</v>
      </c>
      <c r="C241" s="1">
        <v>34452</v>
      </c>
      <c r="D241" s="1">
        <v>42522.07</v>
      </c>
      <c r="E241" s="1"/>
      <c r="F241" s="1"/>
      <c r="G241" s="1"/>
      <c r="H241" t="s">
        <v>969</v>
      </c>
      <c r="I241">
        <v>2019</v>
      </c>
      <c r="J241" s="5" t="s">
        <v>835</v>
      </c>
      <c r="K241" t="s">
        <v>193</v>
      </c>
      <c r="L241" t="s">
        <v>47</v>
      </c>
      <c r="M241">
        <v>1000</v>
      </c>
      <c r="N241" t="s">
        <v>17</v>
      </c>
    </row>
    <row r="242" spans="1:14" ht="43.2" x14ac:dyDescent="0.3">
      <c r="A242" t="s">
        <v>183</v>
      </c>
      <c r="B242" s="5" t="s">
        <v>184</v>
      </c>
      <c r="C242" s="1"/>
      <c r="D242" s="1"/>
      <c r="E242" s="1">
        <v>266440.11</v>
      </c>
      <c r="F242" s="1">
        <v>282239.54000000004</v>
      </c>
      <c r="G242" s="1">
        <v>296928.24</v>
      </c>
      <c r="H242" t="s">
        <v>970</v>
      </c>
      <c r="I242">
        <v>2021</v>
      </c>
      <c r="J242" s="5" t="s">
        <v>854</v>
      </c>
      <c r="K242" t="s">
        <v>15</v>
      </c>
      <c r="L242" t="s">
        <v>47</v>
      </c>
      <c r="M242">
        <v>1000</v>
      </c>
      <c r="N242" t="s">
        <v>17</v>
      </c>
    </row>
    <row r="243" spans="1:14" ht="28.8" x14ac:dyDescent="0.3">
      <c r="A243" t="s">
        <v>183</v>
      </c>
      <c r="B243" s="5" t="s">
        <v>184</v>
      </c>
      <c r="C243" s="1">
        <v>255428.99</v>
      </c>
      <c r="D243" s="1">
        <v>242836</v>
      </c>
      <c r="E243" s="1"/>
      <c r="F243" s="1"/>
      <c r="G243" s="1"/>
      <c r="H243" t="s">
        <v>970</v>
      </c>
      <c r="I243">
        <v>2016</v>
      </c>
      <c r="J243" s="5" t="s">
        <v>857</v>
      </c>
      <c r="K243" t="s">
        <v>15</v>
      </c>
      <c r="L243" t="s">
        <v>47</v>
      </c>
      <c r="M243">
        <v>1000</v>
      </c>
      <c r="N243" t="s">
        <v>17</v>
      </c>
    </row>
    <row r="244" spans="1:14" ht="28.8" x14ac:dyDescent="0.3">
      <c r="A244" t="s">
        <v>838</v>
      </c>
      <c r="B244" s="5" t="s">
        <v>839</v>
      </c>
      <c r="C244" s="1">
        <v>77123.740000000005</v>
      </c>
      <c r="D244" s="1">
        <v>100663.87</v>
      </c>
      <c r="E244" s="1">
        <v>115019.77</v>
      </c>
      <c r="F244" s="1"/>
      <c r="G244" s="1"/>
      <c r="H244" t="s">
        <v>966</v>
      </c>
      <c r="I244">
        <v>2019</v>
      </c>
      <c r="J244" s="5" t="s">
        <v>194</v>
      </c>
      <c r="K244" t="s">
        <v>193</v>
      </c>
      <c r="L244" t="s">
        <v>47</v>
      </c>
      <c r="M244">
        <v>1000</v>
      </c>
      <c r="N244" t="s">
        <v>17</v>
      </c>
    </row>
    <row r="245" spans="1:14" ht="43.2" x14ac:dyDescent="0.3">
      <c r="A245" t="s">
        <v>838</v>
      </c>
      <c r="B245" s="5" t="s">
        <v>839</v>
      </c>
      <c r="C245" s="1">
        <f>42522.57+28324.92</f>
        <v>70847.489999999991</v>
      </c>
      <c r="D245" s="1">
        <f>58705.32+14174.19</f>
        <v>72879.509999999995</v>
      </c>
      <c r="E245" s="1">
        <v>10561.58</v>
      </c>
      <c r="F245" s="1"/>
      <c r="G245" s="1"/>
      <c r="H245" t="s">
        <v>969</v>
      </c>
      <c r="I245">
        <v>2019</v>
      </c>
      <c r="J245" s="5" t="s">
        <v>835</v>
      </c>
      <c r="K245" t="s">
        <v>193</v>
      </c>
      <c r="L245" t="s">
        <v>47</v>
      </c>
      <c r="M245">
        <v>1000</v>
      </c>
      <c r="N245" t="s">
        <v>17</v>
      </c>
    </row>
    <row r="246" spans="1:14" ht="43.2" x14ac:dyDescent="0.3">
      <c r="A246" t="s">
        <v>838</v>
      </c>
      <c r="B246" s="5" t="s">
        <v>839</v>
      </c>
      <c r="C246" s="1"/>
      <c r="D246" s="1"/>
      <c r="E246" s="1">
        <v>1529876.35</v>
      </c>
      <c r="F246" s="1"/>
      <c r="G246" s="1"/>
      <c r="H246" t="s">
        <v>970</v>
      </c>
      <c r="I246">
        <v>2021</v>
      </c>
      <c r="J246" s="5" t="s">
        <v>854</v>
      </c>
      <c r="K246" t="s">
        <v>15</v>
      </c>
      <c r="L246" t="s">
        <v>47</v>
      </c>
      <c r="M246">
        <v>1000</v>
      </c>
      <c r="N246" t="s">
        <v>17</v>
      </c>
    </row>
    <row r="247" spans="1:14" ht="28.8" x14ac:dyDescent="0.3">
      <c r="A247" t="s">
        <v>838</v>
      </c>
      <c r="B247" s="5" t="s">
        <v>839</v>
      </c>
      <c r="C247" s="1">
        <v>1341527.7600000002</v>
      </c>
      <c r="D247" s="1">
        <v>1275372.94</v>
      </c>
      <c r="E247" s="1"/>
      <c r="F247" s="1"/>
      <c r="G247" s="1"/>
      <c r="H247" t="s">
        <v>970</v>
      </c>
      <c r="I247">
        <v>2016</v>
      </c>
      <c r="J247" s="5" t="s">
        <v>857</v>
      </c>
      <c r="K247" t="s">
        <v>15</v>
      </c>
      <c r="L247" t="s">
        <v>47</v>
      </c>
      <c r="M247">
        <v>1000</v>
      </c>
      <c r="N247" t="s">
        <v>17</v>
      </c>
    </row>
    <row r="248" spans="1:14" ht="28.8" x14ac:dyDescent="0.3">
      <c r="A248" t="s">
        <v>791</v>
      </c>
      <c r="B248" s="5" t="s">
        <v>792</v>
      </c>
      <c r="C248" s="1"/>
      <c r="D248" s="1"/>
      <c r="E248" s="1"/>
      <c r="F248" s="1"/>
      <c r="G248" s="1">
        <v>180972.82</v>
      </c>
      <c r="H248" t="s">
        <v>964</v>
      </c>
      <c r="I248">
        <v>2023</v>
      </c>
      <c r="J248" s="5" t="s">
        <v>770</v>
      </c>
      <c r="K248" t="s">
        <v>15</v>
      </c>
      <c r="L248" t="s">
        <v>47</v>
      </c>
      <c r="M248">
        <v>1000</v>
      </c>
      <c r="N248" t="s">
        <v>17</v>
      </c>
    </row>
    <row r="249" spans="1:14" ht="28.8" x14ac:dyDescent="0.3">
      <c r="A249" t="s">
        <v>569</v>
      </c>
      <c r="B249" s="5" t="s">
        <v>570</v>
      </c>
      <c r="C249" s="1"/>
      <c r="D249" s="1"/>
      <c r="E249" s="1"/>
      <c r="F249" s="1"/>
      <c r="G249" s="1">
        <v>180373.61</v>
      </c>
      <c r="H249" t="s">
        <v>964</v>
      </c>
      <c r="I249">
        <v>2023</v>
      </c>
      <c r="J249" s="5" t="s">
        <v>770</v>
      </c>
      <c r="K249" t="s">
        <v>15</v>
      </c>
      <c r="L249" t="s">
        <v>47</v>
      </c>
      <c r="M249">
        <v>1070</v>
      </c>
      <c r="N249" t="s">
        <v>23</v>
      </c>
    </row>
    <row r="250" spans="1:14" ht="28.8" x14ac:dyDescent="0.3">
      <c r="A250" t="s">
        <v>205</v>
      </c>
      <c r="B250" s="5" t="s">
        <v>206</v>
      </c>
      <c r="C250" s="1"/>
      <c r="D250" s="1"/>
      <c r="E250" s="1"/>
      <c r="F250" s="1"/>
      <c r="G250" s="1">
        <v>174768.03</v>
      </c>
      <c r="H250" t="s">
        <v>964</v>
      </c>
      <c r="I250">
        <v>2023</v>
      </c>
      <c r="J250" s="5" t="s">
        <v>770</v>
      </c>
      <c r="K250" t="s">
        <v>15</v>
      </c>
      <c r="L250" t="s">
        <v>47</v>
      </c>
      <c r="M250">
        <v>1000</v>
      </c>
      <c r="N250" t="s">
        <v>17</v>
      </c>
    </row>
    <row r="251" spans="1:14" ht="28.8" x14ac:dyDescent="0.3">
      <c r="A251" t="s">
        <v>775</v>
      </c>
      <c r="B251" s="5" t="s">
        <v>776</v>
      </c>
      <c r="C251" s="1">
        <v>789741.66999999993</v>
      </c>
      <c r="D251" s="1">
        <v>746437.74</v>
      </c>
      <c r="E251" s="1">
        <v>752261.27</v>
      </c>
      <c r="F251" s="1">
        <v>782844.26</v>
      </c>
      <c r="G251" s="1"/>
      <c r="H251" t="s">
        <v>964</v>
      </c>
      <c r="I251">
        <v>2017</v>
      </c>
      <c r="J251" s="5" t="s">
        <v>799</v>
      </c>
      <c r="K251" t="s">
        <v>15</v>
      </c>
      <c r="L251" t="s">
        <v>47</v>
      </c>
      <c r="M251">
        <v>1000</v>
      </c>
      <c r="N251" t="s">
        <v>17</v>
      </c>
    </row>
    <row r="252" spans="1:14" ht="28.8" x14ac:dyDescent="0.3">
      <c r="A252" t="s">
        <v>209</v>
      </c>
      <c r="B252" s="5" t="s">
        <v>210</v>
      </c>
      <c r="C252" s="1">
        <v>104040.88</v>
      </c>
      <c r="D252" s="1">
        <v>113262.32</v>
      </c>
      <c r="E252" s="1">
        <v>151067.76</v>
      </c>
      <c r="F252" s="1">
        <v>174356.81</v>
      </c>
      <c r="G252" s="1">
        <v>159061.98000000001</v>
      </c>
      <c r="H252" t="s">
        <v>966</v>
      </c>
      <c r="I252">
        <v>2019</v>
      </c>
      <c r="J252" s="5" t="s">
        <v>194</v>
      </c>
      <c r="K252" t="s">
        <v>193</v>
      </c>
      <c r="L252" t="s">
        <v>47</v>
      </c>
      <c r="M252">
        <v>1000</v>
      </c>
      <c r="N252" t="s">
        <v>17</v>
      </c>
    </row>
    <row r="253" spans="1:14" ht="28.8" x14ac:dyDescent="0.3">
      <c r="A253" t="s">
        <v>209</v>
      </c>
      <c r="B253" s="5" t="s">
        <v>210</v>
      </c>
      <c r="C253" s="1"/>
      <c r="D253" s="1"/>
      <c r="E253" s="1"/>
      <c r="F253" s="1">
        <v>81600</v>
      </c>
      <c r="G253" s="1">
        <v>85896.29</v>
      </c>
      <c r="H253" t="s">
        <v>967</v>
      </c>
      <c r="I253">
        <v>2022</v>
      </c>
      <c r="J253" s="5" t="s">
        <v>467</v>
      </c>
      <c r="K253" t="s">
        <v>46</v>
      </c>
      <c r="L253" t="s">
        <v>16</v>
      </c>
      <c r="M253">
        <v>1000</v>
      </c>
      <c r="N253" t="s">
        <v>17</v>
      </c>
    </row>
    <row r="254" spans="1:14" ht="28.8" x14ac:dyDescent="0.3">
      <c r="A254" t="s">
        <v>209</v>
      </c>
      <c r="B254" s="5" t="s">
        <v>210</v>
      </c>
      <c r="C254" s="1"/>
      <c r="D254" s="1">
        <v>100000</v>
      </c>
      <c r="E254" s="1"/>
      <c r="F254" s="1"/>
      <c r="G254" s="1"/>
      <c r="H254" t="s">
        <v>965</v>
      </c>
      <c r="I254">
        <v>2020</v>
      </c>
      <c r="J254" s="5" t="s">
        <v>470</v>
      </c>
      <c r="K254" t="s">
        <v>46</v>
      </c>
      <c r="L254" t="s">
        <v>16</v>
      </c>
      <c r="M254">
        <v>1000</v>
      </c>
      <c r="N254" t="s">
        <v>17</v>
      </c>
    </row>
    <row r="255" spans="1:14" x14ac:dyDescent="0.3">
      <c r="A255" t="s">
        <v>209</v>
      </c>
      <c r="B255" s="5" t="s">
        <v>210</v>
      </c>
      <c r="C255" s="1">
        <v>1875000</v>
      </c>
      <c r="D255" s="1">
        <v>1865600</v>
      </c>
      <c r="E255" s="1"/>
      <c r="F255" s="1"/>
      <c r="G255" s="1"/>
      <c r="H255" t="s">
        <v>968</v>
      </c>
      <c r="I255">
        <v>2018</v>
      </c>
      <c r="J255" s="5" t="s">
        <v>502</v>
      </c>
      <c r="K255" t="s">
        <v>15</v>
      </c>
      <c r="L255" t="s">
        <v>16</v>
      </c>
      <c r="M255">
        <v>1000</v>
      </c>
      <c r="N255" t="s">
        <v>17</v>
      </c>
    </row>
    <row r="256" spans="1:14" x14ac:dyDescent="0.3">
      <c r="A256" t="s">
        <v>209</v>
      </c>
      <c r="B256" s="5" t="s">
        <v>210</v>
      </c>
      <c r="C256" s="1"/>
      <c r="D256" s="1"/>
      <c r="E256" s="1">
        <v>2050000</v>
      </c>
      <c r="F256" s="1">
        <v>2148271</v>
      </c>
      <c r="G256" s="1">
        <v>2253711.3199999998</v>
      </c>
      <c r="H256" t="s">
        <v>968</v>
      </c>
      <c r="I256">
        <v>2021</v>
      </c>
      <c r="J256" s="5" t="s">
        <v>502</v>
      </c>
      <c r="K256" t="s">
        <v>15</v>
      </c>
      <c r="L256" t="s">
        <v>16</v>
      </c>
      <c r="M256">
        <v>1000</v>
      </c>
      <c r="N256" t="s">
        <v>17</v>
      </c>
    </row>
    <row r="257" spans="1:14" ht="28.8" x14ac:dyDescent="0.3">
      <c r="A257" t="s">
        <v>209</v>
      </c>
      <c r="B257" s="5" t="s">
        <v>210</v>
      </c>
      <c r="C257" s="1"/>
      <c r="D257" s="1"/>
      <c r="E257" s="1"/>
      <c r="F257" s="1">
        <v>25200</v>
      </c>
      <c r="G257" s="1"/>
      <c r="H257" t="s">
        <v>967</v>
      </c>
      <c r="I257">
        <v>2022</v>
      </c>
      <c r="J257" s="5" t="s">
        <v>507</v>
      </c>
      <c r="K257" t="s">
        <v>46</v>
      </c>
      <c r="L257" t="s">
        <v>16</v>
      </c>
      <c r="M257">
        <v>1000</v>
      </c>
      <c r="N257" t="s">
        <v>17</v>
      </c>
    </row>
    <row r="258" spans="1:14" ht="28.8" x14ac:dyDescent="0.3">
      <c r="A258" t="s">
        <v>209</v>
      </c>
      <c r="B258" s="5" t="s">
        <v>210</v>
      </c>
      <c r="C258" s="1"/>
      <c r="D258" s="1"/>
      <c r="E258" s="1"/>
      <c r="F258" s="1">
        <v>34800</v>
      </c>
      <c r="G258" s="1"/>
      <c r="H258" s="2" t="s">
        <v>967</v>
      </c>
      <c r="I258" s="2">
        <v>2022</v>
      </c>
      <c r="J258" s="6" t="s">
        <v>507</v>
      </c>
      <c r="K258" s="2" t="s">
        <v>46</v>
      </c>
      <c r="L258" s="2" t="s">
        <v>16</v>
      </c>
      <c r="M258" s="2">
        <v>1000</v>
      </c>
      <c r="N258" s="2" t="s">
        <v>17</v>
      </c>
    </row>
    <row r="259" spans="1:14" ht="28.8" x14ac:dyDescent="0.3">
      <c r="A259" t="s">
        <v>209</v>
      </c>
      <c r="B259" s="5" t="s">
        <v>210</v>
      </c>
      <c r="C259" s="1"/>
      <c r="D259" s="1"/>
      <c r="E259" s="1">
        <v>93000</v>
      </c>
      <c r="F259" s="1"/>
      <c r="G259" s="1"/>
      <c r="H259" t="s">
        <v>968</v>
      </c>
      <c r="I259">
        <v>2021</v>
      </c>
      <c r="J259" s="5" t="s">
        <v>508</v>
      </c>
      <c r="K259" t="s">
        <v>46</v>
      </c>
      <c r="L259" t="s">
        <v>16</v>
      </c>
      <c r="M259">
        <v>1000</v>
      </c>
      <c r="N259" t="s">
        <v>17</v>
      </c>
    </row>
    <row r="260" spans="1:14" ht="28.8" x14ac:dyDescent="0.3">
      <c r="A260" t="s">
        <v>768</v>
      </c>
      <c r="B260" s="5" t="s">
        <v>769</v>
      </c>
      <c r="C260" s="1"/>
      <c r="D260" s="1"/>
      <c r="E260" s="1"/>
      <c r="F260" s="1"/>
      <c r="G260" s="1">
        <v>173608.49</v>
      </c>
      <c r="H260" t="s">
        <v>964</v>
      </c>
      <c r="I260">
        <v>2023</v>
      </c>
      <c r="J260" s="5" t="s">
        <v>770</v>
      </c>
      <c r="K260" t="s">
        <v>15</v>
      </c>
      <c r="L260" t="s">
        <v>47</v>
      </c>
      <c r="M260">
        <v>1080</v>
      </c>
      <c r="N260" t="s">
        <v>28</v>
      </c>
    </row>
    <row r="261" spans="1:14" ht="28.8" x14ac:dyDescent="0.3">
      <c r="A261" t="s">
        <v>211</v>
      </c>
      <c r="B261" s="5" t="s">
        <v>212</v>
      </c>
      <c r="C261" s="1"/>
      <c r="D261" s="1"/>
      <c r="E261" s="1">
        <v>306118.11</v>
      </c>
      <c r="F261" s="1">
        <v>274762.57</v>
      </c>
      <c r="G261" s="1">
        <v>394588.59</v>
      </c>
      <c r="H261" t="s">
        <v>966</v>
      </c>
      <c r="I261" s="2">
        <v>2021</v>
      </c>
      <c r="J261" s="6" t="s">
        <v>194</v>
      </c>
      <c r="K261" s="2" t="s">
        <v>193</v>
      </c>
      <c r="L261" s="2" t="s">
        <v>47</v>
      </c>
      <c r="M261" s="2">
        <v>1080</v>
      </c>
      <c r="N261" s="2" t="s">
        <v>28</v>
      </c>
    </row>
    <row r="262" spans="1:14" ht="28.8" x14ac:dyDescent="0.3">
      <c r="A262" t="s">
        <v>211</v>
      </c>
      <c r="B262" s="5" t="s">
        <v>212</v>
      </c>
      <c r="C262" s="1"/>
      <c r="D262" s="1">
        <v>90000</v>
      </c>
      <c r="E262" s="1"/>
      <c r="F262" s="1"/>
      <c r="G262" s="1"/>
      <c r="H262" t="s">
        <v>965</v>
      </c>
      <c r="I262">
        <v>2020</v>
      </c>
      <c r="J262" s="5" t="s">
        <v>470</v>
      </c>
      <c r="K262" t="s">
        <v>46</v>
      </c>
      <c r="L262" t="s">
        <v>16</v>
      </c>
      <c r="M262">
        <v>1080</v>
      </c>
      <c r="N262" t="s">
        <v>28</v>
      </c>
    </row>
    <row r="263" spans="1:14" ht="28.8" x14ac:dyDescent="0.3">
      <c r="A263" t="s">
        <v>211</v>
      </c>
      <c r="B263" s="5" t="s">
        <v>212</v>
      </c>
      <c r="C263" s="1"/>
      <c r="D263" s="1">
        <v>67068</v>
      </c>
      <c r="E263" s="1"/>
      <c r="F263" s="1"/>
      <c r="G263" s="1"/>
      <c r="H263" t="s">
        <v>965</v>
      </c>
      <c r="I263">
        <v>2020</v>
      </c>
      <c r="J263" s="5" t="s">
        <v>470</v>
      </c>
      <c r="K263" t="s">
        <v>46</v>
      </c>
      <c r="L263" t="s">
        <v>16</v>
      </c>
      <c r="M263">
        <v>1080</v>
      </c>
      <c r="N263" t="s">
        <v>28</v>
      </c>
    </row>
    <row r="264" spans="1:14" ht="43.2" x14ac:dyDescent="0.3">
      <c r="A264" t="s">
        <v>127</v>
      </c>
      <c r="B264" s="5" t="s">
        <v>128</v>
      </c>
      <c r="C264" s="1"/>
      <c r="D264" s="1"/>
      <c r="E264" s="1"/>
      <c r="F264" s="1"/>
      <c r="G264" s="1">
        <v>170977.2</v>
      </c>
      <c r="H264" t="s">
        <v>964</v>
      </c>
      <c r="I264">
        <v>2023</v>
      </c>
      <c r="J264" s="5" t="s">
        <v>770</v>
      </c>
      <c r="K264" t="s">
        <v>15</v>
      </c>
      <c r="L264" t="s">
        <v>47</v>
      </c>
      <c r="M264">
        <v>1000</v>
      </c>
      <c r="N264" t="s">
        <v>17</v>
      </c>
    </row>
    <row r="265" spans="1:14" ht="28.8" x14ac:dyDescent="0.3">
      <c r="A265" t="s">
        <v>211</v>
      </c>
      <c r="B265" s="5" t="s">
        <v>212</v>
      </c>
      <c r="C265" s="1"/>
      <c r="D265" s="1"/>
      <c r="E265" s="1">
        <v>80000</v>
      </c>
      <c r="F265" s="1">
        <v>83812.890000000014</v>
      </c>
      <c r="G265" s="1">
        <v>87686.46</v>
      </c>
      <c r="H265" t="s">
        <v>978</v>
      </c>
      <c r="I265">
        <v>2021</v>
      </c>
      <c r="J265" s="5" t="s">
        <v>504</v>
      </c>
      <c r="K265" t="s">
        <v>15</v>
      </c>
      <c r="L265" t="s">
        <v>16</v>
      </c>
      <c r="M265">
        <v>1080</v>
      </c>
      <c r="N265" t="s">
        <v>28</v>
      </c>
    </row>
    <row r="266" spans="1:14" ht="28.8" x14ac:dyDescent="0.3">
      <c r="A266" t="s">
        <v>213</v>
      </c>
      <c r="B266" s="5" t="s">
        <v>214</v>
      </c>
      <c r="C266" s="1">
        <v>33782.339999999997</v>
      </c>
      <c r="D266" s="1">
        <v>42480.87</v>
      </c>
      <c r="E266" s="1">
        <v>66123.95</v>
      </c>
      <c r="F266" s="1">
        <v>67347.69</v>
      </c>
      <c r="G266" s="1">
        <v>55451.9</v>
      </c>
      <c r="H266" t="s">
        <v>966</v>
      </c>
      <c r="I266">
        <v>2019</v>
      </c>
      <c r="J266" s="5" t="s">
        <v>194</v>
      </c>
      <c r="K266" t="s">
        <v>193</v>
      </c>
      <c r="L266" t="s">
        <v>47</v>
      </c>
      <c r="M266">
        <v>1000</v>
      </c>
      <c r="N266" t="s">
        <v>17</v>
      </c>
    </row>
    <row r="267" spans="1:14" ht="43.2" x14ac:dyDescent="0.3">
      <c r="A267" t="s">
        <v>213</v>
      </c>
      <c r="B267" s="5" t="s">
        <v>214</v>
      </c>
      <c r="C267" s="1">
        <v>372420</v>
      </c>
      <c r="D267" s="1">
        <v>347000</v>
      </c>
      <c r="E267" s="1">
        <v>350488</v>
      </c>
      <c r="F267" s="1">
        <v>371002</v>
      </c>
      <c r="G267" s="1"/>
      <c r="H267" t="s">
        <v>970</v>
      </c>
      <c r="I267">
        <v>2016</v>
      </c>
      <c r="J267" s="5" t="s">
        <v>850</v>
      </c>
      <c r="K267" t="s">
        <v>15</v>
      </c>
      <c r="L267" t="s">
        <v>47</v>
      </c>
      <c r="M267">
        <v>1030</v>
      </c>
      <c r="N267" t="s">
        <v>20</v>
      </c>
    </row>
    <row r="268" spans="1:14" ht="28.8" x14ac:dyDescent="0.3">
      <c r="A268" t="s">
        <v>785</v>
      </c>
      <c r="B268" s="5" t="s">
        <v>786</v>
      </c>
      <c r="C268" s="1"/>
      <c r="D268" s="1"/>
      <c r="E268" s="1"/>
      <c r="F268" s="1"/>
      <c r="G268" s="1">
        <v>161099.91</v>
      </c>
      <c r="H268" t="s">
        <v>964</v>
      </c>
      <c r="I268">
        <v>2023</v>
      </c>
      <c r="J268" s="5" t="s">
        <v>770</v>
      </c>
      <c r="K268" t="s">
        <v>15</v>
      </c>
      <c r="L268" t="s">
        <v>47</v>
      </c>
      <c r="M268">
        <v>1000</v>
      </c>
      <c r="N268" t="s">
        <v>17</v>
      </c>
    </row>
    <row r="269" spans="1:14" ht="28.8" x14ac:dyDescent="0.3">
      <c r="A269" t="s">
        <v>109</v>
      </c>
      <c r="B269" s="5" t="s">
        <v>110</v>
      </c>
      <c r="C269" s="1"/>
      <c r="D269" s="1"/>
      <c r="E269" s="1">
        <v>40000</v>
      </c>
      <c r="F269" s="1"/>
      <c r="G269" s="1"/>
      <c r="H269" t="s">
        <v>967</v>
      </c>
      <c r="I269">
        <v>2021</v>
      </c>
      <c r="J269" s="5" t="s">
        <v>108</v>
      </c>
      <c r="K269" t="s">
        <v>46</v>
      </c>
      <c r="L269" t="s">
        <v>95</v>
      </c>
      <c r="M269">
        <v>1050</v>
      </c>
      <c r="N269" t="s">
        <v>56</v>
      </c>
    </row>
    <row r="270" spans="1:14" ht="28.8" x14ac:dyDescent="0.3">
      <c r="A270" t="s">
        <v>109</v>
      </c>
      <c r="B270" s="5" t="s">
        <v>110</v>
      </c>
      <c r="C270" s="1"/>
      <c r="D270" s="1"/>
      <c r="E270" s="1"/>
      <c r="F270" s="1">
        <v>62000</v>
      </c>
      <c r="G270" s="1"/>
      <c r="H270" t="s">
        <v>967</v>
      </c>
      <c r="I270">
        <v>2022</v>
      </c>
      <c r="J270" s="5" t="s">
        <v>108</v>
      </c>
      <c r="K270" t="s">
        <v>46</v>
      </c>
      <c r="L270" t="s">
        <v>95</v>
      </c>
      <c r="M270">
        <v>1050</v>
      </c>
      <c r="N270" t="s">
        <v>56</v>
      </c>
    </row>
    <row r="271" spans="1:14" ht="28.8" x14ac:dyDescent="0.3">
      <c r="A271" t="s">
        <v>109</v>
      </c>
      <c r="B271" s="5" t="s">
        <v>110</v>
      </c>
      <c r="C271" s="1">
        <v>862.95</v>
      </c>
      <c r="D271" s="1"/>
      <c r="E271" s="1"/>
      <c r="F271" s="1"/>
      <c r="G271" s="1"/>
      <c r="H271" s="2" t="s">
        <v>966</v>
      </c>
      <c r="I271">
        <v>2019</v>
      </c>
      <c r="J271" s="6" t="s">
        <v>194</v>
      </c>
      <c r="K271" t="s">
        <v>193</v>
      </c>
      <c r="L271" t="s">
        <v>47</v>
      </c>
      <c r="M271">
        <v>1050</v>
      </c>
      <c r="N271" t="s">
        <v>56</v>
      </c>
    </row>
    <row r="272" spans="1:14" ht="28.8" x14ac:dyDescent="0.3">
      <c r="A272" t="s">
        <v>117</v>
      </c>
      <c r="B272" s="5" t="s">
        <v>118</v>
      </c>
      <c r="C272" s="1"/>
      <c r="D272" s="1"/>
      <c r="E272" s="1"/>
      <c r="F272" s="1"/>
      <c r="G272" s="1">
        <v>157148.16</v>
      </c>
      <c r="H272" t="s">
        <v>964</v>
      </c>
      <c r="I272">
        <v>2023</v>
      </c>
      <c r="J272" s="5" t="s">
        <v>770</v>
      </c>
      <c r="K272" t="s">
        <v>15</v>
      </c>
      <c r="L272" t="s">
        <v>47</v>
      </c>
      <c r="M272">
        <v>1050</v>
      </c>
      <c r="N272" t="s">
        <v>56</v>
      </c>
    </row>
    <row r="273" spans="1:14" ht="28.8" x14ac:dyDescent="0.3">
      <c r="A273" t="s">
        <v>109</v>
      </c>
      <c r="B273" s="5" t="s">
        <v>110</v>
      </c>
      <c r="C273" s="1">
        <v>65692.600000000006</v>
      </c>
      <c r="D273" s="1">
        <v>62090.48</v>
      </c>
      <c r="E273" s="1">
        <v>62574.89</v>
      </c>
      <c r="F273" s="1">
        <v>65118.86</v>
      </c>
      <c r="G273" s="1"/>
      <c r="H273" t="s">
        <v>964</v>
      </c>
      <c r="I273">
        <v>2017</v>
      </c>
      <c r="J273" s="5" t="s">
        <v>799</v>
      </c>
      <c r="K273" t="s">
        <v>15</v>
      </c>
      <c r="L273" t="s">
        <v>47</v>
      </c>
      <c r="M273">
        <v>1050</v>
      </c>
      <c r="N273" t="s">
        <v>56</v>
      </c>
    </row>
    <row r="274" spans="1:14" ht="28.8" x14ac:dyDescent="0.3">
      <c r="A274" t="s">
        <v>534</v>
      </c>
      <c r="B274" s="5" t="s">
        <v>535</v>
      </c>
      <c r="C274" s="1">
        <v>25363.91</v>
      </c>
      <c r="D274" s="1"/>
      <c r="E274" s="1"/>
      <c r="F274" s="1"/>
      <c r="G274" s="1"/>
      <c r="H274" s="2" t="s">
        <v>966</v>
      </c>
      <c r="I274">
        <v>2019</v>
      </c>
      <c r="J274" s="5" t="s">
        <v>194</v>
      </c>
      <c r="K274" t="s">
        <v>193</v>
      </c>
      <c r="L274" t="s">
        <v>47</v>
      </c>
      <c r="M274">
        <v>1030</v>
      </c>
      <c r="N274" t="s">
        <v>20</v>
      </c>
    </row>
    <row r="275" spans="1:14" ht="28.8" x14ac:dyDescent="0.3">
      <c r="A275" t="s">
        <v>534</v>
      </c>
      <c r="B275" s="5" t="s">
        <v>535</v>
      </c>
      <c r="C275" s="1">
        <v>256211.15000000002</v>
      </c>
      <c r="D275" s="1">
        <v>240203.48</v>
      </c>
      <c r="E275" s="1"/>
      <c r="F275" s="1"/>
      <c r="G275" s="1"/>
      <c r="H275" t="s">
        <v>972</v>
      </c>
      <c r="I275">
        <v>2019</v>
      </c>
      <c r="J275" s="5" t="s">
        <v>984</v>
      </c>
      <c r="K275" t="s">
        <v>15</v>
      </c>
      <c r="L275" t="s">
        <v>47</v>
      </c>
      <c r="M275">
        <v>1030</v>
      </c>
      <c r="N275" t="s">
        <v>20</v>
      </c>
    </row>
    <row r="276" spans="1:14" ht="28.8" x14ac:dyDescent="0.3">
      <c r="A276" t="s">
        <v>858</v>
      </c>
      <c r="B276" s="5" t="s">
        <v>859</v>
      </c>
      <c r="C276" s="1">
        <v>323.22000000000003</v>
      </c>
      <c r="D276" s="1">
        <v>4980.3100000000004</v>
      </c>
      <c r="E276" s="1"/>
      <c r="F276" s="1"/>
      <c r="G276" s="1"/>
      <c r="H276" s="2" t="s">
        <v>966</v>
      </c>
      <c r="I276">
        <v>2019</v>
      </c>
      <c r="J276" s="5" t="s">
        <v>194</v>
      </c>
      <c r="K276" t="s">
        <v>193</v>
      </c>
      <c r="L276" t="s">
        <v>47</v>
      </c>
      <c r="M276">
        <v>1030</v>
      </c>
      <c r="N276" t="s">
        <v>20</v>
      </c>
    </row>
    <row r="277" spans="1:14" ht="28.8" x14ac:dyDescent="0.3">
      <c r="A277" t="s">
        <v>858</v>
      </c>
      <c r="B277" s="5" t="s">
        <v>859</v>
      </c>
      <c r="C277" s="1">
        <v>59575.64</v>
      </c>
      <c r="D277" s="1">
        <v>56638.509999999995</v>
      </c>
      <c r="E277" s="1"/>
      <c r="F277" s="1"/>
      <c r="G277" s="1"/>
      <c r="H277" t="s">
        <v>970</v>
      </c>
      <c r="I277" t="s">
        <v>435</v>
      </c>
      <c r="J277" s="5" t="s">
        <v>857</v>
      </c>
      <c r="K277" t="s">
        <v>15</v>
      </c>
      <c r="L277" t="s">
        <v>47</v>
      </c>
      <c r="M277">
        <v>1030</v>
      </c>
      <c r="N277" t="s">
        <v>20</v>
      </c>
    </row>
    <row r="278" spans="1:14" ht="28.8" x14ac:dyDescent="0.3">
      <c r="A278" t="s">
        <v>215</v>
      </c>
      <c r="B278" s="5" t="s">
        <v>216</v>
      </c>
      <c r="C278" s="1">
        <v>15121.65</v>
      </c>
      <c r="D278" s="1">
        <v>19921.259999999998</v>
      </c>
      <c r="E278" s="1">
        <v>21196.93</v>
      </c>
      <c r="F278" s="1">
        <v>23229.599999999999</v>
      </c>
      <c r="G278" s="1">
        <v>15389.47</v>
      </c>
      <c r="H278" t="s">
        <v>966</v>
      </c>
      <c r="I278">
        <v>2019</v>
      </c>
      <c r="J278" s="5" t="s">
        <v>194</v>
      </c>
      <c r="K278" t="s">
        <v>193</v>
      </c>
      <c r="L278" t="s">
        <v>47</v>
      </c>
      <c r="M278">
        <v>1050</v>
      </c>
      <c r="N278" t="s">
        <v>56</v>
      </c>
    </row>
    <row r="279" spans="1:14" ht="28.8" x14ac:dyDescent="0.3">
      <c r="A279" t="s">
        <v>635</v>
      </c>
      <c r="B279" s="5" t="s">
        <v>636</v>
      </c>
      <c r="C279" s="1"/>
      <c r="D279" s="1"/>
      <c r="E279" s="1"/>
      <c r="F279" s="1"/>
      <c r="G279" s="1">
        <v>155914.09</v>
      </c>
      <c r="H279" t="s">
        <v>964</v>
      </c>
      <c r="I279">
        <v>2023</v>
      </c>
      <c r="J279" s="5" t="s">
        <v>670</v>
      </c>
      <c r="K279" t="s">
        <v>46</v>
      </c>
      <c r="L279" t="s">
        <v>47</v>
      </c>
      <c r="M279">
        <v>1050</v>
      </c>
      <c r="N279" t="s">
        <v>56</v>
      </c>
    </row>
    <row r="280" spans="1:14" x14ac:dyDescent="0.3">
      <c r="A280" t="s">
        <v>215</v>
      </c>
      <c r="B280" s="5" t="s">
        <v>216</v>
      </c>
      <c r="C280" s="1">
        <v>33830</v>
      </c>
      <c r="D280" s="1"/>
      <c r="E280" s="1"/>
      <c r="F280" s="1"/>
      <c r="G280" s="1"/>
      <c r="H280" t="s">
        <v>973</v>
      </c>
      <c r="I280">
        <v>2019</v>
      </c>
      <c r="J280" s="5" t="s">
        <v>423</v>
      </c>
      <c r="K280" t="s">
        <v>46</v>
      </c>
      <c r="L280" t="s">
        <v>47</v>
      </c>
      <c r="M280">
        <v>1050</v>
      </c>
      <c r="N280" t="s">
        <v>56</v>
      </c>
    </row>
    <row r="281" spans="1:14" ht="28.8" x14ac:dyDescent="0.3">
      <c r="A281" t="s">
        <v>215</v>
      </c>
      <c r="B281" s="5" t="s">
        <v>216</v>
      </c>
      <c r="C281" s="1"/>
      <c r="D281" s="1">
        <v>72100</v>
      </c>
      <c r="E281" s="1"/>
      <c r="F281" s="1"/>
      <c r="G281" s="1"/>
      <c r="H281" t="s">
        <v>970</v>
      </c>
      <c r="I281">
        <v>2020</v>
      </c>
      <c r="J281" s="5" t="s">
        <v>832</v>
      </c>
      <c r="K281" t="s">
        <v>46</v>
      </c>
      <c r="L281" t="s">
        <v>47</v>
      </c>
      <c r="M281">
        <v>1050</v>
      </c>
      <c r="N281" t="s">
        <v>56</v>
      </c>
    </row>
    <row r="282" spans="1:14" ht="43.2" x14ac:dyDescent="0.3">
      <c r="A282" t="s">
        <v>215</v>
      </c>
      <c r="B282" s="5" t="s">
        <v>216</v>
      </c>
      <c r="C282" s="1">
        <v>22968</v>
      </c>
      <c r="D282" s="1">
        <v>33391.839999999997</v>
      </c>
      <c r="E282" s="1"/>
      <c r="F282" s="1"/>
      <c r="G282" s="1"/>
      <c r="H282" t="s">
        <v>969</v>
      </c>
      <c r="I282">
        <v>2019</v>
      </c>
      <c r="J282" s="5" t="s">
        <v>835</v>
      </c>
      <c r="K282" t="s">
        <v>193</v>
      </c>
      <c r="L282" t="s">
        <v>47</v>
      </c>
      <c r="M282">
        <v>1050</v>
      </c>
      <c r="N282" t="s">
        <v>56</v>
      </c>
    </row>
    <row r="283" spans="1:14" ht="28.8" x14ac:dyDescent="0.3">
      <c r="A283" t="s">
        <v>215</v>
      </c>
      <c r="B283" s="5" t="s">
        <v>216</v>
      </c>
      <c r="C283" s="1">
        <f>137795.3+15478.46</f>
        <v>153273.75999999998</v>
      </c>
      <c r="D283" s="1">
        <v>145717.22999999998</v>
      </c>
      <c r="E283" s="1"/>
      <c r="F283" s="1"/>
      <c r="G283" s="1"/>
      <c r="H283" t="s">
        <v>970</v>
      </c>
      <c r="I283">
        <v>2016</v>
      </c>
      <c r="J283" s="5" t="s">
        <v>852</v>
      </c>
      <c r="K283" t="s">
        <v>15</v>
      </c>
      <c r="L283" t="s">
        <v>47</v>
      </c>
      <c r="M283">
        <v>1050</v>
      </c>
      <c r="N283" t="s">
        <v>56</v>
      </c>
    </row>
    <row r="284" spans="1:14" ht="43.2" x14ac:dyDescent="0.3">
      <c r="A284" t="s">
        <v>215</v>
      </c>
      <c r="B284" s="5" t="s">
        <v>216</v>
      </c>
      <c r="C284" s="1"/>
      <c r="D284" s="1"/>
      <c r="E284" s="1">
        <v>227282.13</v>
      </c>
      <c r="F284" s="1">
        <v>240759.56</v>
      </c>
      <c r="G284" s="1">
        <v>253289.5</v>
      </c>
      <c r="H284" t="s">
        <v>970</v>
      </c>
      <c r="I284">
        <v>2021</v>
      </c>
      <c r="J284" s="5" t="s">
        <v>854</v>
      </c>
      <c r="K284" t="s">
        <v>15</v>
      </c>
      <c r="L284" t="s">
        <v>47</v>
      </c>
      <c r="M284">
        <v>1050</v>
      </c>
      <c r="N284" t="s">
        <v>56</v>
      </c>
    </row>
    <row r="285" spans="1:14" ht="28.8" x14ac:dyDescent="0.3">
      <c r="A285" t="s">
        <v>513</v>
      </c>
      <c r="B285" s="5" t="s">
        <v>514</v>
      </c>
      <c r="C285" s="1">
        <v>806000</v>
      </c>
      <c r="D285" s="1">
        <v>818000</v>
      </c>
      <c r="E285" s="1">
        <v>319000</v>
      </c>
      <c r="F285" s="1">
        <v>219000</v>
      </c>
      <c r="G285" s="1"/>
      <c r="H285" t="s">
        <v>964</v>
      </c>
      <c r="I285">
        <v>2019</v>
      </c>
      <c r="J285" s="5" t="s">
        <v>796</v>
      </c>
      <c r="K285" t="s">
        <v>15</v>
      </c>
      <c r="L285" t="s">
        <v>47</v>
      </c>
      <c r="M285">
        <v>1030</v>
      </c>
      <c r="N285" t="s">
        <v>20</v>
      </c>
    </row>
    <row r="286" spans="1:14" ht="28.8" x14ac:dyDescent="0.3">
      <c r="A286" t="s">
        <v>217</v>
      </c>
      <c r="B286" s="5" t="s">
        <v>218</v>
      </c>
      <c r="C286" s="1"/>
      <c r="D286" s="1"/>
      <c r="E286" s="1"/>
      <c r="F286" s="1">
        <v>256769.31</v>
      </c>
      <c r="G286" s="1">
        <v>225978.19</v>
      </c>
      <c r="H286" t="s">
        <v>966</v>
      </c>
      <c r="I286" s="2">
        <v>2022</v>
      </c>
      <c r="J286" s="6" t="s">
        <v>194</v>
      </c>
      <c r="K286" s="2" t="s">
        <v>193</v>
      </c>
      <c r="L286" s="2" t="s">
        <v>47</v>
      </c>
      <c r="M286" s="2">
        <v>1030</v>
      </c>
      <c r="N286" s="2" t="s">
        <v>20</v>
      </c>
    </row>
    <row r="287" spans="1:14" ht="43.2" x14ac:dyDescent="0.3">
      <c r="A287" t="s">
        <v>217</v>
      </c>
      <c r="B287" s="5" t="s">
        <v>218</v>
      </c>
      <c r="C287" s="1">
        <v>129080.16</v>
      </c>
      <c r="D287" s="1">
        <v>129080.16</v>
      </c>
      <c r="E287" s="1"/>
      <c r="F287" s="1"/>
      <c r="G287" s="1"/>
      <c r="H287" t="s">
        <v>969</v>
      </c>
      <c r="I287">
        <v>2019</v>
      </c>
      <c r="J287" s="5" t="s">
        <v>835</v>
      </c>
      <c r="K287" t="s">
        <v>193</v>
      </c>
      <c r="L287" t="s">
        <v>47</v>
      </c>
      <c r="M287">
        <v>1030</v>
      </c>
      <c r="N287" t="s">
        <v>20</v>
      </c>
    </row>
    <row r="288" spans="1:14" ht="43.2" x14ac:dyDescent="0.3">
      <c r="A288" t="s">
        <v>217</v>
      </c>
      <c r="B288" s="5" t="s">
        <v>218</v>
      </c>
      <c r="C288" s="1"/>
      <c r="D288" s="1"/>
      <c r="E288" s="1">
        <v>1504901.6900000002</v>
      </c>
      <c r="F288" s="1">
        <v>1594139.71</v>
      </c>
      <c r="G288" s="1">
        <v>1677103.11</v>
      </c>
      <c r="H288" t="s">
        <v>970</v>
      </c>
      <c r="I288">
        <v>2021</v>
      </c>
      <c r="J288" s="5" t="s">
        <v>854</v>
      </c>
      <c r="K288" t="s">
        <v>15</v>
      </c>
      <c r="L288" t="s">
        <v>47</v>
      </c>
      <c r="M288">
        <v>1030</v>
      </c>
      <c r="N288" t="s">
        <v>20</v>
      </c>
    </row>
    <row r="289" spans="1:14" ht="28.8" x14ac:dyDescent="0.3">
      <c r="A289" t="s">
        <v>217</v>
      </c>
      <c r="B289" s="5" t="s">
        <v>218</v>
      </c>
      <c r="C289" s="1">
        <v>1603016.37</v>
      </c>
      <c r="D289" s="1">
        <v>1523986</v>
      </c>
      <c r="E289" s="1"/>
      <c r="F289" s="1"/>
      <c r="G289" s="1"/>
      <c r="H289" t="s">
        <v>970</v>
      </c>
      <c r="I289">
        <v>2016</v>
      </c>
      <c r="J289" s="5" t="s">
        <v>864</v>
      </c>
      <c r="K289" t="s">
        <v>15</v>
      </c>
      <c r="L289" t="s">
        <v>47</v>
      </c>
      <c r="M289">
        <v>1030</v>
      </c>
      <c r="N289" t="s">
        <v>20</v>
      </c>
    </row>
    <row r="290" spans="1:14" ht="28.8" x14ac:dyDescent="0.3">
      <c r="A290" t="s">
        <v>219</v>
      </c>
      <c r="B290" s="5" t="s">
        <v>220</v>
      </c>
      <c r="C290" s="1">
        <v>1199.8</v>
      </c>
      <c r="D290" s="1">
        <v>5025.7299999999996</v>
      </c>
      <c r="E290" s="1">
        <v>4763.7</v>
      </c>
      <c r="F290" s="1">
        <v>7147.54</v>
      </c>
      <c r="G290" s="1">
        <v>6576.5</v>
      </c>
      <c r="H290" t="s">
        <v>966</v>
      </c>
      <c r="I290">
        <v>2019</v>
      </c>
      <c r="J290" s="6" t="s">
        <v>194</v>
      </c>
      <c r="K290" t="s">
        <v>193</v>
      </c>
      <c r="L290" t="s">
        <v>47</v>
      </c>
      <c r="M290">
        <v>1020</v>
      </c>
      <c r="N290" t="s">
        <v>17</v>
      </c>
    </row>
    <row r="291" spans="1:14" ht="28.8" x14ac:dyDescent="0.3">
      <c r="A291" t="s">
        <v>121</v>
      </c>
      <c r="B291" s="5" t="s">
        <v>122</v>
      </c>
      <c r="C291" s="1"/>
      <c r="D291" s="1"/>
      <c r="E291" s="1"/>
      <c r="F291" s="1"/>
      <c r="G291" s="1">
        <v>155208.29</v>
      </c>
      <c r="H291" t="s">
        <v>964</v>
      </c>
      <c r="I291">
        <v>2023</v>
      </c>
      <c r="J291" s="5" t="s">
        <v>770</v>
      </c>
      <c r="K291" t="s">
        <v>15</v>
      </c>
      <c r="L291" t="s">
        <v>47</v>
      </c>
      <c r="M291">
        <v>1080</v>
      </c>
      <c r="N291" t="s">
        <v>28</v>
      </c>
    </row>
    <row r="292" spans="1:14" ht="28.8" x14ac:dyDescent="0.3">
      <c r="A292" t="s">
        <v>219</v>
      </c>
      <c r="B292" s="5" t="s">
        <v>220</v>
      </c>
      <c r="C292" s="1">
        <v>75704.86</v>
      </c>
      <c r="D292" s="1">
        <v>71553.739999999991</v>
      </c>
      <c r="E292" s="1">
        <v>72111.98</v>
      </c>
      <c r="F292" s="1">
        <v>75043.680000000008</v>
      </c>
      <c r="G292" s="1"/>
      <c r="H292" t="s">
        <v>964</v>
      </c>
      <c r="I292">
        <v>2017</v>
      </c>
      <c r="J292" s="5" t="s">
        <v>799</v>
      </c>
      <c r="K292" t="s">
        <v>15</v>
      </c>
      <c r="L292" t="s">
        <v>47</v>
      </c>
      <c r="M292">
        <v>1020</v>
      </c>
      <c r="N292" t="s">
        <v>17</v>
      </c>
    </row>
    <row r="293" spans="1:14" ht="28.8" x14ac:dyDescent="0.3">
      <c r="A293" t="s">
        <v>221</v>
      </c>
      <c r="B293" s="5" t="s">
        <v>222</v>
      </c>
      <c r="C293" s="1">
        <v>9709.73</v>
      </c>
      <c r="D293" s="1">
        <v>10227.129999999999</v>
      </c>
      <c r="E293" s="1">
        <v>13712.12</v>
      </c>
      <c r="F293" s="1">
        <v>19683.45</v>
      </c>
      <c r="G293" s="1">
        <v>21399.54</v>
      </c>
      <c r="H293" t="s">
        <v>966</v>
      </c>
      <c r="I293">
        <v>2019</v>
      </c>
      <c r="J293" s="6" t="s">
        <v>194</v>
      </c>
      <c r="K293" t="s">
        <v>193</v>
      </c>
      <c r="L293" t="s">
        <v>47</v>
      </c>
      <c r="M293">
        <v>1000</v>
      </c>
      <c r="N293" t="s">
        <v>17</v>
      </c>
    </row>
    <row r="294" spans="1:14" ht="43.2" x14ac:dyDescent="0.3">
      <c r="A294" t="s">
        <v>221</v>
      </c>
      <c r="B294" s="5" t="s">
        <v>222</v>
      </c>
      <c r="C294" s="1">
        <f>82200.48+50493.86</f>
        <v>132694.34</v>
      </c>
      <c r="D294" s="1">
        <f>113505.08+24466.6</f>
        <v>137971.68</v>
      </c>
      <c r="E294" s="1">
        <v>26341.8</v>
      </c>
      <c r="F294" s="1"/>
      <c r="G294" s="1"/>
      <c r="H294" t="s">
        <v>969</v>
      </c>
      <c r="I294">
        <v>2019</v>
      </c>
      <c r="J294" s="5" t="s">
        <v>835</v>
      </c>
      <c r="K294" t="s">
        <v>193</v>
      </c>
      <c r="L294" t="s">
        <v>47</v>
      </c>
      <c r="M294">
        <v>1000</v>
      </c>
      <c r="N294" t="s">
        <v>17</v>
      </c>
    </row>
    <row r="295" spans="1:14" ht="28.8" x14ac:dyDescent="0.3">
      <c r="A295" t="s">
        <v>221</v>
      </c>
      <c r="B295" s="5" t="s">
        <v>222</v>
      </c>
      <c r="C295" s="1">
        <v>132853.68000000002</v>
      </c>
      <c r="D295" s="1">
        <v>126303.87</v>
      </c>
      <c r="E295" s="1"/>
      <c r="F295" s="1"/>
      <c r="G295" s="1"/>
      <c r="H295" t="s">
        <v>970</v>
      </c>
      <c r="I295">
        <v>2016</v>
      </c>
      <c r="J295" s="5" t="s">
        <v>852</v>
      </c>
      <c r="K295" t="s">
        <v>15</v>
      </c>
      <c r="L295" t="s">
        <v>47</v>
      </c>
      <c r="M295">
        <v>1000</v>
      </c>
      <c r="N295" t="s">
        <v>17</v>
      </c>
    </row>
    <row r="296" spans="1:14" ht="43.2" x14ac:dyDescent="0.3">
      <c r="A296" t="s">
        <v>221</v>
      </c>
      <c r="B296" s="5" t="s">
        <v>222</v>
      </c>
      <c r="C296" s="1"/>
      <c r="D296" s="1"/>
      <c r="E296" s="1">
        <v>256618.69</v>
      </c>
      <c r="F296" s="1">
        <v>271835.71999999997</v>
      </c>
      <c r="G296" s="1">
        <v>285982.96000000002</v>
      </c>
      <c r="H296" t="s">
        <v>970</v>
      </c>
      <c r="I296">
        <v>2021</v>
      </c>
      <c r="J296" s="5" t="s">
        <v>854</v>
      </c>
      <c r="K296" t="s">
        <v>15</v>
      </c>
      <c r="L296" t="s">
        <v>47</v>
      </c>
      <c r="M296">
        <v>1000</v>
      </c>
      <c r="N296" t="s">
        <v>17</v>
      </c>
    </row>
    <row r="297" spans="1:14" ht="43.2" x14ac:dyDescent="0.3">
      <c r="A297" t="s">
        <v>96</v>
      </c>
      <c r="B297" s="5" t="s">
        <v>97</v>
      </c>
      <c r="C297" s="1"/>
      <c r="D297" s="1"/>
      <c r="E297" s="1">
        <v>41668.19</v>
      </c>
      <c r="F297" s="1"/>
      <c r="G297" s="1"/>
      <c r="H297" t="s">
        <v>975</v>
      </c>
      <c r="I297">
        <v>2021</v>
      </c>
      <c r="J297" s="5" t="s">
        <v>93</v>
      </c>
      <c r="K297" t="s">
        <v>94</v>
      </c>
      <c r="L297" t="s">
        <v>95</v>
      </c>
      <c r="M297">
        <v>1080</v>
      </c>
      <c r="N297" t="s">
        <v>28</v>
      </c>
    </row>
    <row r="298" spans="1:14" ht="28.8" x14ac:dyDescent="0.3">
      <c r="A298" t="s">
        <v>223</v>
      </c>
      <c r="B298" s="5" t="s">
        <v>224</v>
      </c>
      <c r="C298" s="1">
        <v>6040.09</v>
      </c>
      <c r="D298" s="1">
        <v>5489.72</v>
      </c>
      <c r="E298" s="1">
        <v>6820.37</v>
      </c>
      <c r="F298" s="1">
        <v>7522.26</v>
      </c>
      <c r="G298" s="1">
        <v>6986.44</v>
      </c>
      <c r="H298" t="s">
        <v>966</v>
      </c>
      <c r="I298">
        <v>2019</v>
      </c>
      <c r="J298" s="6" t="s">
        <v>194</v>
      </c>
      <c r="K298" t="s">
        <v>193</v>
      </c>
      <c r="L298" t="s">
        <v>47</v>
      </c>
      <c r="M298">
        <v>1000</v>
      </c>
      <c r="N298" t="s">
        <v>17</v>
      </c>
    </row>
    <row r="299" spans="1:14" ht="28.8" x14ac:dyDescent="0.3">
      <c r="A299" t="s">
        <v>243</v>
      </c>
      <c r="B299" s="5" t="s">
        <v>244</v>
      </c>
      <c r="C299" s="1"/>
      <c r="D299" s="1"/>
      <c r="E299" s="1"/>
      <c r="F299" s="1"/>
      <c r="G299" s="1">
        <v>154527.56</v>
      </c>
      <c r="H299" t="s">
        <v>964</v>
      </c>
      <c r="I299">
        <v>2023</v>
      </c>
      <c r="J299" s="5" t="s">
        <v>770</v>
      </c>
      <c r="K299" t="s">
        <v>15</v>
      </c>
      <c r="L299" t="s">
        <v>47</v>
      </c>
      <c r="M299">
        <v>1080</v>
      </c>
      <c r="N299" t="s">
        <v>28</v>
      </c>
    </row>
    <row r="300" spans="1:14" ht="28.8" x14ac:dyDescent="0.3">
      <c r="A300" t="s">
        <v>223</v>
      </c>
      <c r="B300" s="5" t="s">
        <v>224</v>
      </c>
      <c r="C300" s="1">
        <v>146927.4</v>
      </c>
      <c r="D300" s="1">
        <v>138870.93</v>
      </c>
      <c r="E300" s="1">
        <v>139954.35999999999</v>
      </c>
      <c r="F300" s="1">
        <v>145644.16999999998</v>
      </c>
      <c r="G300" s="1"/>
      <c r="H300" t="s">
        <v>964</v>
      </c>
      <c r="I300">
        <v>2017</v>
      </c>
      <c r="J300" s="5" t="s">
        <v>799</v>
      </c>
      <c r="K300" t="s">
        <v>15</v>
      </c>
      <c r="L300" t="s">
        <v>47</v>
      </c>
      <c r="M300">
        <v>1000</v>
      </c>
      <c r="N300" t="s">
        <v>17</v>
      </c>
    </row>
    <row r="301" spans="1:14" ht="28.8" x14ac:dyDescent="0.3">
      <c r="A301" t="s">
        <v>225</v>
      </c>
      <c r="B301" s="5" t="s">
        <v>226</v>
      </c>
      <c r="C301" s="1">
        <v>43059.87</v>
      </c>
      <c r="D301" s="1">
        <v>50732.95</v>
      </c>
      <c r="E301" s="1">
        <v>67712.56</v>
      </c>
      <c r="F301" s="1">
        <v>53947.07</v>
      </c>
      <c r="G301" s="1">
        <v>58388</v>
      </c>
      <c r="H301" t="s">
        <v>966</v>
      </c>
      <c r="I301">
        <v>2019</v>
      </c>
      <c r="J301" s="6" t="s">
        <v>194</v>
      </c>
      <c r="K301" t="s">
        <v>193</v>
      </c>
      <c r="L301" t="s">
        <v>47</v>
      </c>
      <c r="M301">
        <v>1000</v>
      </c>
      <c r="N301" t="s">
        <v>17</v>
      </c>
    </row>
    <row r="302" spans="1:14" ht="28.8" x14ac:dyDescent="0.3">
      <c r="A302" t="s">
        <v>225</v>
      </c>
      <c r="B302" s="5" t="s">
        <v>226</v>
      </c>
      <c r="C302" s="1">
        <f>321214.55+370154.4</f>
        <v>691368.95</v>
      </c>
      <c r="D302" s="1">
        <v>904400</v>
      </c>
      <c r="E302" s="1">
        <f>560090+50000+300000</f>
        <v>910090</v>
      </c>
      <c r="F302" s="1">
        <v>952396</v>
      </c>
      <c r="G302" s="1">
        <v>981900</v>
      </c>
      <c r="H302" t="s">
        <v>972</v>
      </c>
      <c r="I302" s="2">
        <v>2019</v>
      </c>
      <c r="J302" s="6" t="s">
        <v>530</v>
      </c>
      <c r="K302" s="2" t="s">
        <v>15</v>
      </c>
      <c r="L302" s="2" t="s">
        <v>47</v>
      </c>
      <c r="M302" s="2">
        <v>1000</v>
      </c>
      <c r="N302" s="2" t="s">
        <v>17</v>
      </c>
    </row>
    <row r="303" spans="1:14" ht="28.8" x14ac:dyDescent="0.3">
      <c r="A303" t="s">
        <v>621</v>
      </c>
      <c r="B303" s="5" t="s">
        <v>622</v>
      </c>
      <c r="C303" s="1">
        <v>65000</v>
      </c>
      <c r="D303" s="1"/>
      <c r="E303" s="1"/>
      <c r="F303" s="1"/>
      <c r="G303" s="1"/>
      <c r="H303" t="s">
        <v>964</v>
      </c>
      <c r="I303">
        <v>2019</v>
      </c>
      <c r="J303" s="5" t="s">
        <v>602</v>
      </c>
      <c r="K303" t="s">
        <v>46</v>
      </c>
      <c r="L303" t="s">
        <v>47</v>
      </c>
      <c r="M303">
        <v>1090</v>
      </c>
      <c r="N303" t="s">
        <v>58</v>
      </c>
    </row>
    <row r="304" spans="1:14" ht="28.8" x14ac:dyDescent="0.3">
      <c r="A304" t="s">
        <v>621</v>
      </c>
      <c r="B304" s="5" t="s">
        <v>622</v>
      </c>
      <c r="C304" s="1"/>
      <c r="D304" s="1">
        <v>60000</v>
      </c>
      <c r="E304" s="1"/>
      <c r="F304" s="1"/>
      <c r="G304" s="1"/>
      <c r="H304" t="s">
        <v>964</v>
      </c>
      <c r="I304">
        <v>2020</v>
      </c>
      <c r="J304" s="5" t="s">
        <v>602</v>
      </c>
      <c r="K304" t="s">
        <v>46</v>
      </c>
      <c r="L304" t="s">
        <v>47</v>
      </c>
      <c r="M304">
        <v>1090</v>
      </c>
      <c r="N304" t="s">
        <v>58</v>
      </c>
    </row>
    <row r="305" spans="1:14" ht="28.8" x14ac:dyDescent="0.3">
      <c r="A305" t="s">
        <v>621</v>
      </c>
      <c r="B305" s="5" t="s">
        <v>622</v>
      </c>
      <c r="C305" s="1"/>
      <c r="D305" s="1"/>
      <c r="E305" s="1"/>
      <c r="F305" s="1">
        <v>60000</v>
      </c>
      <c r="G305" s="1"/>
      <c r="H305" t="s">
        <v>964</v>
      </c>
      <c r="I305">
        <v>2022</v>
      </c>
      <c r="J305" s="5" t="s">
        <v>602</v>
      </c>
      <c r="K305" t="s">
        <v>46</v>
      </c>
      <c r="L305" t="s">
        <v>47</v>
      </c>
      <c r="M305">
        <v>1090</v>
      </c>
      <c r="N305" t="s">
        <v>58</v>
      </c>
    </row>
    <row r="306" spans="1:14" ht="28.8" x14ac:dyDescent="0.3">
      <c r="A306" t="s">
        <v>115</v>
      </c>
      <c r="B306" s="5" t="s">
        <v>116</v>
      </c>
      <c r="C306" s="1"/>
      <c r="D306" s="1"/>
      <c r="E306" s="1"/>
      <c r="F306" s="1"/>
      <c r="G306" s="1">
        <v>153665.51999999999</v>
      </c>
      <c r="H306" s="2" t="s">
        <v>967</v>
      </c>
      <c r="I306" s="2">
        <v>2023</v>
      </c>
      <c r="J306" s="6" t="s">
        <v>935</v>
      </c>
      <c r="K306" s="2" t="s">
        <v>67</v>
      </c>
      <c r="L306" s="2" t="s">
        <v>47</v>
      </c>
      <c r="M306" s="2">
        <v>1000</v>
      </c>
      <c r="N306" s="2" t="s">
        <v>17</v>
      </c>
    </row>
    <row r="307" spans="1:14" ht="28.8" x14ac:dyDescent="0.3">
      <c r="A307" t="s">
        <v>621</v>
      </c>
      <c r="B307" s="5" t="s">
        <v>622</v>
      </c>
      <c r="C307" s="1"/>
      <c r="D307" s="1"/>
      <c r="E307" s="1"/>
      <c r="F307" s="1">
        <v>6500</v>
      </c>
      <c r="G307" s="1"/>
      <c r="H307" t="s">
        <v>964</v>
      </c>
      <c r="I307">
        <v>2022</v>
      </c>
      <c r="J307" s="5" t="s">
        <v>727</v>
      </c>
      <c r="K307" t="s">
        <v>67</v>
      </c>
      <c r="L307" t="s">
        <v>47</v>
      </c>
      <c r="M307">
        <v>1090</v>
      </c>
      <c r="N307" t="s">
        <v>58</v>
      </c>
    </row>
    <row r="308" spans="1:14" ht="28.8" x14ac:dyDescent="0.3">
      <c r="A308" t="s">
        <v>621</v>
      </c>
      <c r="B308" s="5" t="s">
        <v>622</v>
      </c>
      <c r="C308" s="1"/>
      <c r="D308" s="1"/>
      <c r="E308" s="1"/>
      <c r="F308" s="1">
        <v>7000</v>
      </c>
      <c r="G308" s="1"/>
      <c r="H308" t="s">
        <v>964</v>
      </c>
      <c r="I308">
        <v>2022</v>
      </c>
      <c r="J308" s="5" t="s">
        <v>727</v>
      </c>
      <c r="K308" t="s">
        <v>67</v>
      </c>
      <c r="L308" t="s">
        <v>47</v>
      </c>
      <c r="M308">
        <v>1090</v>
      </c>
      <c r="N308" t="s">
        <v>58</v>
      </c>
    </row>
    <row r="309" spans="1:14" x14ac:dyDescent="0.3">
      <c r="A309" t="s">
        <v>465</v>
      </c>
      <c r="B309" s="5" t="s">
        <v>466</v>
      </c>
      <c r="C309" s="1">
        <v>41178</v>
      </c>
      <c r="D309" s="1"/>
      <c r="E309" s="1"/>
      <c r="F309" s="1"/>
      <c r="G309" s="1"/>
      <c r="H309" t="s">
        <v>968</v>
      </c>
      <c r="I309" s="2">
        <v>2019</v>
      </c>
      <c r="J309" s="5" t="s">
        <v>464</v>
      </c>
      <c r="K309" t="s">
        <v>46</v>
      </c>
      <c r="L309" t="s">
        <v>16</v>
      </c>
      <c r="M309">
        <v>1000</v>
      </c>
      <c r="N309" t="s">
        <v>17</v>
      </c>
    </row>
    <row r="310" spans="1:14" x14ac:dyDescent="0.3">
      <c r="A310" t="s">
        <v>465</v>
      </c>
      <c r="B310" s="5" t="s">
        <v>466</v>
      </c>
      <c r="C310" s="1"/>
      <c r="D310" s="1">
        <v>49940</v>
      </c>
      <c r="E310" s="1"/>
      <c r="F310" s="1"/>
      <c r="G310" s="1"/>
      <c r="H310" t="s">
        <v>968</v>
      </c>
      <c r="I310">
        <v>2020</v>
      </c>
      <c r="J310" s="5" t="s">
        <v>464</v>
      </c>
      <c r="K310" t="s">
        <v>46</v>
      </c>
      <c r="L310" t="s">
        <v>16</v>
      </c>
      <c r="M310">
        <v>1000</v>
      </c>
      <c r="N310" t="s">
        <v>17</v>
      </c>
    </row>
    <row r="311" spans="1:14" x14ac:dyDescent="0.3">
      <c r="A311" t="s">
        <v>465</v>
      </c>
      <c r="B311" s="5" t="s">
        <v>466</v>
      </c>
      <c r="C311" s="1"/>
      <c r="D311" s="1"/>
      <c r="E311" s="1">
        <v>50750</v>
      </c>
      <c r="F311" s="1"/>
      <c r="G311" s="1"/>
      <c r="H311" t="s">
        <v>968</v>
      </c>
      <c r="I311">
        <v>2021</v>
      </c>
      <c r="J311" s="5" t="s">
        <v>464</v>
      </c>
      <c r="K311" t="s">
        <v>46</v>
      </c>
      <c r="L311" t="s">
        <v>16</v>
      </c>
      <c r="M311">
        <v>1000</v>
      </c>
      <c r="N311" t="s">
        <v>17</v>
      </c>
    </row>
    <row r="312" spans="1:14" ht="28.8" x14ac:dyDescent="0.3">
      <c r="A312" t="s">
        <v>681</v>
      </c>
      <c r="B312" s="5" t="s">
        <v>682</v>
      </c>
      <c r="C312" s="1"/>
      <c r="D312" s="1"/>
      <c r="E312" s="1"/>
      <c r="F312" s="1">
        <v>57045</v>
      </c>
      <c r="G312" s="1"/>
      <c r="H312" t="s">
        <v>964</v>
      </c>
      <c r="I312">
        <v>2022</v>
      </c>
      <c r="J312" s="5" t="s">
        <v>670</v>
      </c>
      <c r="K312" t="s">
        <v>46</v>
      </c>
      <c r="L312" t="s">
        <v>47</v>
      </c>
      <c r="M312">
        <v>1000</v>
      </c>
      <c r="N312" t="s">
        <v>17</v>
      </c>
    </row>
    <row r="313" spans="1:14" ht="28.8" x14ac:dyDescent="0.3">
      <c r="A313" t="s">
        <v>577</v>
      </c>
      <c r="B313" s="5" t="s">
        <v>578</v>
      </c>
      <c r="C313" s="1">
        <v>15000</v>
      </c>
      <c r="D313" s="1"/>
      <c r="E313" s="1"/>
      <c r="F313" s="1"/>
      <c r="G313" s="1"/>
      <c r="H313" t="s">
        <v>964</v>
      </c>
      <c r="I313">
        <v>2019</v>
      </c>
      <c r="J313" s="5" t="s">
        <v>566</v>
      </c>
      <c r="K313" t="s">
        <v>46</v>
      </c>
      <c r="L313" t="s">
        <v>47</v>
      </c>
      <c r="M313">
        <v>1030</v>
      </c>
      <c r="N313" t="s">
        <v>20</v>
      </c>
    </row>
    <row r="314" spans="1:14" ht="28.8" x14ac:dyDescent="0.3">
      <c r="A314" t="s">
        <v>577</v>
      </c>
      <c r="B314" s="5" t="s">
        <v>578</v>
      </c>
      <c r="C314" s="1"/>
      <c r="D314" s="1">
        <v>59471.1</v>
      </c>
      <c r="E314" s="1"/>
      <c r="F314" s="1"/>
      <c r="G314" s="1"/>
      <c r="H314" t="s">
        <v>964</v>
      </c>
      <c r="I314">
        <v>2020</v>
      </c>
      <c r="J314" s="5" t="s">
        <v>602</v>
      </c>
      <c r="K314" t="s">
        <v>46</v>
      </c>
      <c r="L314" t="s">
        <v>47</v>
      </c>
      <c r="M314">
        <v>1030</v>
      </c>
      <c r="N314" t="s">
        <v>20</v>
      </c>
    </row>
    <row r="315" spans="1:14" ht="28.8" x14ac:dyDescent="0.3">
      <c r="A315" t="s">
        <v>732</v>
      </c>
      <c r="B315" s="5" t="s">
        <v>733</v>
      </c>
      <c r="C315" s="1"/>
      <c r="D315" s="1"/>
      <c r="E315" s="1"/>
      <c r="F315" s="1">
        <v>1800</v>
      </c>
      <c r="G315" s="1"/>
      <c r="H315" t="s">
        <v>964</v>
      </c>
      <c r="I315">
        <v>2022</v>
      </c>
      <c r="J315" s="5" t="s">
        <v>727</v>
      </c>
      <c r="K315" t="s">
        <v>67</v>
      </c>
      <c r="L315" t="s">
        <v>47</v>
      </c>
      <c r="M315">
        <v>1000</v>
      </c>
      <c r="N315" t="s">
        <v>17</v>
      </c>
    </row>
    <row r="316" spans="1:14" ht="28.8" x14ac:dyDescent="0.3">
      <c r="A316" t="s">
        <v>274</v>
      </c>
      <c r="B316" s="5" t="s">
        <v>275</v>
      </c>
      <c r="C316" s="1"/>
      <c r="D316" s="1"/>
      <c r="E316" s="1"/>
      <c r="F316" s="1"/>
      <c r="G316" s="1">
        <v>150000</v>
      </c>
      <c r="H316" s="2" t="s">
        <v>967</v>
      </c>
      <c r="I316" s="2">
        <v>2023</v>
      </c>
      <c r="J316" s="6" t="s">
        <v>507</v>
      </c>
      <c r="K316" s="2" t="s">
        <v>46</v>
      </c>
      <c r="L316" s="2" t="s">
        <v>16</v>
      </c>
      <c r="M316" s="2">
        <v>1000</v>
      </c>
      <c r="N316" s="2" t="s">
        <v>17</v>
      </c>
    </row>
    <row r="317" spans="1:14" ht="28.8" x14ac:dyDescent="0.3">
      <c r="A317" t="s">
        <v>227</v>
      </c>
      <c r="B317" s="5" t="s">
        <v>228</v>
      </c>
      <c r="C317" s="1">
        <v>86026.44</v>
      </c>
      <c r="D317" s="1">
        <v>137554.21</v>
      </c>
      <c r="E317" s="1">
        <v>163227.07</v>
      </c>
      <c r="F317" s="1">
        <v>219163.27</v>
      </c>
      <c r="G317" s="1">
        <v>192864.35</v>
      </c>
      <c r="H317" t="s">
        <v>966</v>
      </c>
      <c r="I317">
        <v>2019</v>
      </c>
      <c r="J317" s="5" t="s">
        <v>194</v>
      </c>
      <c r="K317" t="s">
        <v>193</v>
      </c>
      <c r="L317" t="s">
        <v>47</v>
      </c>
      <c r="M317">
        <v>1000</v>
      </c>
      <c r="N317" t="s">
        <v>17</v>
      </c>
    </row>
    <row r="318" spans="1:14" ht="43.2" x14ac:dyDescent="0.3">
      <c r="A318" t="s">
        <v>227</v>
      </c>
      <c r="B318" s="5" t="s">
        <v>228</v>
      </c>
      <c r="C318" s="1">
        <f>59087.39+45561.47</f>
        <v>104648.86</v>
      </c>
      <c r="D318" s="1">
        <f>84915.8+55127.56+17779.75+26901.28</f>
        <v>184724.38999999998</v>
      </c>
      <c r="E318" s="1">
        <v>30181.14</v>
      </c>
      <c r="F318" s="1"/>
      <c r="G318" s="1"/>
      <c r="H318" t="s">
        <v>969</v>
      </c>
      <c r="I318">
        <v>2019</v>
      </c>
      <c r="J318" s="5" t="s">
        <v>835</v>
      </c>
      <c r="K318" t="s">
        <v>193</v>
      </c>
      <c r="L318" t="s">
        <v>47</v>
      </c>
      <c r="M318">
        <v>1000</v>
      </c>
      <c r="N318" t="s">
        <v>17</v>
      </c>
    </row>
    <row r="319" spans="1:14" ht="43.2" x14ac:dyDescent="0.3">
      <c r="A319" t="s">
        <v>227</v>
      </c>
      <c r="B319" s="5" t="s">
        <v>228</v>
      </c>
      <c r="C319" s="1"/>
      <c r="D319" s="1"/>
      <c r="E319" s="1">
        <v>625536.05999999994</v>
      </c>
      <c r="F319" s="1">
        <v>662629.25</v>
      </c>
      <c r="G319" s="1">
        <v>697114.71</v>
      </c>
      <c r="H319" t="s">
        <v>970</v>
      </c>
      <c r="I319">
        <v>2021</v>
      </c>
      <c r="J319" s="5" t="s">
        <v>854</v>
      </c>
      <c r="K319" t="s">
        <v>15</v>
      </c>
      <c r="L319" t="s">
        <v>47</v>
      </c>
      <c r="M319">
        <v>1000</v>
      </c>
      <c r="N319" t="s">
        <v>17</v>
      </c>
    </row>
    <row r="320" spans="1:14" ht="28.8" x14ac:dyDescent="0.3">
      <c r="A320" t="s">
        <v>227</v>
      </c>
      <c r="B320" s="5" t="s">
        <v>228</v>
      </c>
      <c r="C320" s="1">
        <v>398164.49</v>
      </c>
      <c r="D320" s="1">
        <v>378533.49</v>
      </c>
      <c r="E320" s="1"/>
      <c r="F320" s="1"/>
      <c r="G320" s="1"/>
      <c r="H320" t="s">
        <v>970</v>
      </c>
      <c r="I320">
        <v>2016</v>
      </c>
      <c r="J320" s="5" t="s">
        <v>857</v>
      </c>
      <c r="K320" t="s">
        <v>15</v>
      </c>
      <c r="L320" t="s">
        <v>47</v>
      </c>
      <c r="M320">
        <v>1000</v>
      </c>
      <c r="N320" t="s">
        <v>17</v>
      </c>
    </row>
    <row r="321" spans="1:14" ht="28.8" x14ac:dyDescent="0.3">
      <c r="A321" t="s">
        <v>757</v>
      </c>
      <c r="B321" s="5" t="s">
        <v>758</v>
      </c>
      <c r="C321" s="1"/>
      <c r="D321" s="1">
        <v>5300</v>
      </c>
      <c r="E321" s="1"/>
      <c r="F321" s="1"/>
      <c r="G321" s="1"/>
      <c r="H321" t="s">
        <v>964</v>
      </c>
      <c r="I321">
        <v>2020</v>
      </c>
      <c r="J321" s="5" t="s">
        <v>752</v>
      </c>
      <c r="K321" t="s">
        <v>67</v>
      </c>
      <c r="L321" t="s">
        <v>47</v>
      </c>
      <c r="M321">
        <v>1000</v>
      </c>
      <c r="N321" t="s">
        <v>17</v>
      </c>
    </row>
    <row r="322" spans="1:14" ht="28.8" x14ac:dyDescent="0.3">
      <c r="A322" t="s">
        <v>51</v>
      </c>
      <c r="B322" s="5" t="s">
        <v>68</v>
      </c>
      <c r="C322" s="1">
        <v>270</v>
      </c>
      <c r="D322" s="1"/>
      <c r="E322" s="1"/>
      <c r="F322" s="1"/>
      <c r="G322" s="1"/>
      <c r="H322" t="s">
        <v>982</v>
      </c>
      <c r="I322">
        <v>2019</v>
      </c>
      <c r="J322" s="5" t="s">
        <v>66</v>
      </c>
      <c r="K322" t="s">
        <v>67</v>
      </c>
      <c r="L322" t="s">
        <v>47</v>
      </c>
      <c r="M322">
        <v>1090</v>
      </c>
      <c r="N322" t="s">
        <v>58</v>
      </c>
    </row>
    <row r="323" spans="1:14" ht="28.8" x14ac:dyDescent="0.3">
      <c r="A323" t="s">
        <v>623</v>
      </c>
      <c r="B323" s="5" t="s">
        <v>624</v>
      </c>
      <c r="C323" s="1">
        <v>32008</v>
      </c>
      <c r="D323" s="1"/>
      <c r="E323" s="1"/>
      <c r="F323" s="1"/>
      <c r="G323" s="1"/>
      <c r="H323" t="s">
        <v>964</v>
      </c>
      <c r="I323">
        <v>2019</v>
      </c>
      <c r="J323" s="5" t="s">
        <v>602</v>
      </c>
      <c r="K323" t="s">
        <v>46</v>
      </c>
      <c r="L323" t="s">
        <v>47</v>
      </c>
      <c r="M323">
        <v>1080</v>
      </c>
      <c r="N323" t="s">
        <v>28</v>
      </c>
    </row>
    <row r="324" spans="1:14" ht="28.8" x14ac:dyDescent="0.3">
      <c r="A324" t="s">
        <v>623</v>
      </c>
      <c r="B324" s="5" t="s">
        <v>624</v>
      </c>
      <c r="C324" s="1"/>
      <c r="D324" s="1"/>
      <c r="E324" s="1">
        <v>50239.63</v>
      </c>
      <c r="F324" s="1"/>
      <c r="G324" s="1"/>
      <c r="H324" t="s">
        <v>964</v>
      </c>
      <c r="I324">
        <v>2021</v>
      </c>
      <c r="J324" s="5" t="s">
        <v>602</v>
      </c>
      <c r="K324" t="s">
        <v>46</v>
      </c>
      <c r="L324" t="s">
        <v>47</v>
      </c>
      <c r="M324">
        <v>1080</v>
      </c>
      <c r="N324" t="s">
        <v>28</v>
      </c>
    </row>
    <row r="325" spans="1:14" ht="28.8" x14ac:dyDescent="0.3">
      <c r="A325" t="s">
        <v>387</v>
      </c>
      <c r="B325" s="5" t="s">
        <v>388</v>
      </c>
      <c r="C325" s="1"/>
      <c r="D325" s="1"/>
      <c r="E325" s="1"/>
      <c r="F325" s="1"/>
      <c r="G325" s="1">
        <v>150000</v>
      </c>
      <c r="H325" t="s">
        <v>974</v>
      </c>
      <c r="I325">
        <v>2023</v>
      </c>
      <c r="J325" s="5" t="s">
        <v>369</v>
      </c>
      <c r="K325" t="s">
        <v>46</v>
      </c>
      <c r="L325" t="s">
        <v>47</v>
      </c>
      <c r="M325">
        <v>1080</v>
      </c>
      <c r="N325" t="s">
        <v>28</v>
      </c>
    </row>
    <row r="326" spans="1:14" ht="28.8" x14ac:dyDescent="0.3">
      <c r="A326" t="s">
        <v>579</v>
      </c>
      <c r="B326" s="5" t="s">
        <v>580</v>
      </c>
      <c r="C326" s="1"/>
      <c r="D326" s="1"/>
      <c r="E326" s="1">
        <v>19399</v>
      </c>
      <c r="F326" s="1"/>
      <c r="G326" s="1"/>
      <c r="H326" t="s">
        <v>964</v>
      </c>
      <c r="I326">
        <v>2021</v>
      </c>
      <c r="J326" s="5" t="s">
        <v>566</v>
      </c>
      <c r="K326" t="s">
        <v>46</v>
      </c>
      <c r="L326" t="s">
        <v>47</v>
      </c>
      <c r="M326">
        <v>1050</v>
      </c>
      <c r="N326" t="s">
        <v>56</v>
      </c>
    </row>
    <row r="327" spans="1:14" ht="28.8" x14ac:dyDescent="0.3">
      <c r="A327" t="s">
        <v>840</v>
      </c>
      <c r="B327" s="5" t="s">
        <v>841</v>
      </c>
      <c r="C327" s="1"/>
      <c r="D327" s="1"/>
      <c r="E327" s="1"/>
      <c r="F327" s="1">
        <v>50139.82</v>
      </c>
      <c r="G327" s="1"/>
      <c r="H327" s="2" t="s">
        <v>966</v>
      </c>
      <c r="I327" s="2">
        <v>2022</v>
      </c>
      <c r="J327" s="6" t="s">
        <v>194</v>
      </c>
      <c r="K327" s="2" t="s">
        <v>193</v>
      </c>
      <c r="L327" s="2" t="s">
        <v>47</v>
      </c>
      <c r="M327" s="2">
        <v>1000</v>
      </c>
      <c r="N327" s="2" t="s">
        <v>17</v>
      </c>
    </row>
    <row r="328" spans="1:14" ht="43.2" x14ac:dyDescent="0.3">
      <c r="A328" t="s">
        <v>840</v>
      </c>
      <c r="B328" s="5" t="s">
        <v>841</v>
      </c>
      <c r="C328" s="1">
        <f>42522.57+28342.92</f>
        <v>70865.489999999991</v>
      </c>
      <c r="D328" s="1">
        <f>58705.32+14174.19</f>
        <v>72879.509999999995</v>
      </c>
      <c r="E328" s="1">
        <v>11102.26</v>
      </c>
      <c r="F328" s="1"/>
      <c r="G328" s="1"/>
      <c r="H328" t="s">
        <v>969</v>
      </c>
      <c r="I328">
        <v>2019</v>
      </c>
      <c r="J328" s="5" t="s">
        <v>835</v>
      </c>
      <c r="K328" t="s">
        <v>193</v>
      </c>
      <c r="L328" t="s">
        <v>47</v>
      </c>
      <c r="M328">
        <v>1030</v>
      </c>
      <c r="N328" t="s">
        <v>20</v>
      </c>
    </row>
    <row r="329" spans="1:14" ht="28.8" x14ac:dyDescent="0.3">
      <c r="A329" t="s">
        <v>581</v>
      </c>
      <c r="B329" s="5" t="s">
        <v>582</v>
      </c>
      <c r="C329" s="1"/>
      <c r="D329" s="1">
        <v>11685</v>
      </c>
      <c r="E329" s="1"/>
      <c r="F329" s="1"/>
      <c r="G329" s="1"/>
      <c r="H329" t="s">
        <v>964</v>
      </c>
      <c r="I329">
        <v>2020</v>
      </c>
      <c r="J329" s="5" t="s">
        <v>566</v>
      </c>
      <c r="K329" t="s">
        <v>46</v>
      </c>
      <c r="L329" t="s">
        <v>47</v>
      </c>
      <c r="M329">
        <v>1020</v>
      </c>
      <c r="N329" t="s">
        <v>17</v>
      </c>
    </row>
    <row r="330" spans="1:14" ht="28.8" x14ac:dyDescent="0.3">
      <c r="A330" t="s">
        <v>683</v>
      </c>
      <c r="B330" s="5" t="s">
        <v>684</v>
      </c>
      <c r="C330" s="1"/>
      <c r="D330" s="1"/>
      <c r="E330" s="1"/>
      <c r="F330" s="1">
        <v>7145</v>
      </c>
      <c r="G330" s="1"/>
      <c r="H330" t="s">
        <v>964</v>
      </c>
      <c r="I330">
        <v>2022</v>
      </c>
      <c r="J330" s="5" t="s">
        <v>670</v>
      </c>
      <c r="K330" t="s">
        <v>46</v>
      </c>
      <c r="L330" t="s">
        <v>47</v>
      </c>
      <c r="M330">
        <v>1080</v>
      </c>
      <c r="N330" t="s">
        <v>28</v>
      </c>
    </row>
    <row r="331" spans="1:14" ht="28.8" x14ac:dyDescent="0.3">
      <c r="A331" t="s">
        <v>169</v>
      </c>
      <c r="B331" s="5" t="s">
        <v>170</v>
      </c>
      <c r="C331" s="1"/>
      <c r="D331" s="1"/>
      <c r="E331" s="1"/>
      <c r="F331" s="1"/>
      <c r="G331" s="1">
        <v>144350</v>
      </c>
      <c r="H331" t="s">
        <v>970</v>
      </c>
      <c r="I331">
        <v>2023</v>
      </c>
      <c r="J331" s="5" t="s">
        <v>832</v>
      </c>
      <c r="K331" t="s">
        <v>46</v>
      </c>
      <c r="L331" t="s">
        <v>47</v>
      </c>
      <c r="M331">
        <v>1000</v>
      </c>
      <c r="N331" t="s">
        <v>17</v>
      </c>
    </row>
    <row r="332" spans="1:14" ht="28.8" x14ac:dyDescent="0.3">
      <c r="A332" t="s">
        <v>815</v>
      </c>
      <c r="B332" s="5" t="s">
        <v>816</v>
      </c>
      <c r="C332" s="1">
        <v>129000</v>
      </c>
      <c r="D332" s="1"/>
      <c r="E332" s="1"/>
      <c r="F332" s="1"/>
      <c r="G332" s="1"/>
      <c r="H332" t="s">
        <v>971</v>
      </c>
      <c r="I332">
        <v>2019</v>
      </c>
      <c r="J332" s="5" t="s">
        <v>814</v>
      </c>
      <c r="K332" t="s">
        <v>46</v>
      </c>
      <c r="L332" t="s">
        <v>47</v>
      </c>
      <c r="M332">
        <v>1000</v>
      </c>
      <c r="N332" t="s">
        <v>17</v>
      </c>
    </row>
    <row r="333" spans="1:14" ht="28.8" x14ac:dyDescent="0.3">
      <c r="A333" t="s">
        <v>815</v>
      </c>
      <c r="B333" s="5" t="s">
        <v>816</v>
      </c>
      <c r="C333" s="1"/>
      <c r="D333" s="1">
        <v>126000</v>
      </c>
      <c r="E333" s="1"/>
      <c r="F333" s="1"/>
      <c r="G333" s="1"/>
      <c r="H333" t="s">
        <v>971</v>
      </c>
      <c r="I333">
        <v>2020</v>
      </c>
      <c r="J333" s="5" t="s">
        <v>814</v>
      </c>
      <c r="K333" t="s">
        <v>46</v>
      </c>
      <c r="L333" t="s">
        <v>47</v>
      </c>
      <c r="M333">
        <v>1000</v>
      </c>
      <c r="N333" t="s">
        <v>17</v>
      </c>
    </row>
    <row r="334" spans="1:14" ht="28.8" x14ac:dyDescent="0.3">
      <c r="A334" t="s">
        <v>815</v>
      </c>
      <c r="B334" s="5" t="s">
        <v>816</v>
      </c>
      <c r="C334" s="1"/>
      <c r="D334" s="1"/>
      <c r="E334" s="1">
        <v>145000</v>
      </c>
      <c r="F334" s="1"/>
      <c r="G334" s="1"/>
      <c r="H334" t="s">
        <v>971</v>
      </c>
      <c r="I334">
        <v>2021</v>
      </c>
      <c r="J334" s="5" t="s">
        <v>814</v>
      </c>
      <c r="K334" t="s">
        <v>46</v>
      </c>
      <c r="L334" t="s">
        <v>47</v>
      </c>
      <c r="M334">
        <v>1070</v>
      </c>
      <c r="N334" t="s">
        <v>23</v>
      </c>
    </row>
    <row r="335" spans="1:14" ht="28.8" x14ac:dyDescent="0.3">
      <c r="A335" t="s">
        <v>815</v>
      </c>
      <c r="B335" s="5" t="s">
        <v>816</v>
      </c>
      <c r="C335" s="1"/>
      <c r="D335" s="1"/>
      <c r="E335" s="1"/>
      <c r="F335" s="1">
        <v>74000</v>
      </c>
      <c r="G335" s="1"/>
      <c r="H335" t="s">
        <v>971</v>
      </c>
      <c r="I335">
        <v>2022</v>
      </c>
      <c r="J335" s="5" t="s">
        <v>814</v>
      </c>
      <c r="K335" t="s">
        <v>46</v>
      </c>
      <c r="L335" t="s">
        <v>47</v>
      </c>
      <c r="M335">
        <v>1070</v>
      </c>
      <c r="N335" t="s">
        <v>23</v>
      </c>
    </row>
    <row r="336" spans="1:14" ht="28.8" x14ac:dyDescent="0.3">
      <c r="A336" t="s">
        <v>418</v>
      </c>
      <c r="B336" s="5" t="s">
        <v>419</v>
      </c>
      <c r="C336" s="1"/>
      <c r="D336" s="1"/>
      <c r="E336" s="1"/>
      <c r="F336" s="1"/>
      <c r="G336" s="1">
        <v>120000</v>
      </c>
      <c r="H336" t="s">
        <v>964</v>
      </c>
      <c r="I336">
        <v>2023</v>
      </c>
      <c r="J336" s="5" t="s">
        <v>670</v>
      </c>
      <c r="K336" t="s">
        <v>46</v>
      </c>
      <c r="L336" t="s">
        <v>47</v>
      </c>
      <c r="M336">
        <v>1190</v>
      </c>
      <c r="N336" t="s">
        <v>157</v>
      </c>
    </row>
    <row r="337" spans="1:14" ht="28.8" x14ac:dyDescent="0.3">
      <c r="A337" t="s">
        <v>794</v>
      </c>
      <c r="B337" s="5" t="s">
        <v>795</v>
      </c>
      <c r="C337" s="1"/>
      <c r="D337" s="1"/>
      <c r="E337" s="1"/>
      <c r="F337" s="1"/>
      <c r="G337" s="1">
        <v>117581.45</v>
      </c>
      <c r="H337" s="2" t="s">
        <v>967</v>
      </c>
      <c r="I337" s="2">
        <v>2023</v>
      </c>
      <c r="J337" s="6" t="s">
        <v>935</v>
      </c>
      <c r="K337" s="2" t="s">
        <v>67</v>
      </c>
      <c r="L337" s="2" t="s">
        <v>47</v>
      </c>
      <c r="M337" s="2">
        <v>1000</v>
      </c>
      <c r="N337" s="2" t="s">
        <v>17</v>
      </c>
    </row>
    <row r="338" spans="1:14" ht="28.8" x14ac:dyDescent="0.3">
      <c r="A338" t="s">
        <v>685</v>
      </c>
      <c r="B338" s="5" t="s">
        <v>686</v>
      </c>
      <c r="C338" s="1">
        <v>172353.71000000002</v>
      </c>
      <c r="D338" s="1">
        <v>162903.03999999998</v>
      </c>
      <c r="E338" s="1">
        <v>164173.97</v>
      </c>
      <c r="F338" s="1">
        <v>170848.42</v>
      </c>
      <c r="G338" s="1"/>
      <c r="H338" t="s">
        <v>964</v>
      </c>
      <c r="I338">
        <v>2017</v>
      </c>
      <c r="J338" s="5" t="s">
        <v>799</v>
      </c>
      <c r="K338" t="s">
        <v>15</v>
      </c>
      <c r="L338" t="s">
        <v>47</v>
      </c>
      <c r="M338">
        <v>1000</v>
      </c>
      <c r="N338" t="s">
        <v>17</v>
      </c>
    </row>
    <row r="339" spans="1:14" ht="28.8" x14ac:dyDescent="0.3">
      <c r="A339" t="s">
        <v>713</v>
      </c>
      <c r="B339" s="5" t="s">
        <v>714</v>
      </c>
      <c r="C339" s="1">
        <v>21000</v>
      </c>
      <c r="D339" s="1"/>
      <c r="E339" s="1"/>
      <c r="F339" s="1"/>
      <c r="G339" s="1"/>
      <c r="H339" t="s">
        <v>964</v>
      </c>
      <c r="I339">
        <v>2019</v>
      </c>
      <c r="J339" s="5" t="s">
        <v>715</v>
      </c>
      <c r="K339" t="s">
        <v>46</v>
      </c>
      <c r="L339" t="s">
        <v>47</v>
      </c>
      <c r="M339">
        <v>1000</v>
      </c>
      <c r="N339" t="s">
        <v>17</v>
      </c>
    </row>
    <row r="340" spans="1:14" ht="28.8" x14ac:dyDescent="0.3">
      <c r="A340" t="s">
        <v>229</v>
      </c>
      <c r="B340" s="5" t="s">
        <v>230</v>
      </c>
      <c r="C340" s="1">
        <v>26250.6</v>
      </c>
      <c r="D340" s="1">
        <v>33701.31</v>
      </c>
      <c r="E340" s="1">
        <v>30017.74</v>
      </c>
      <c r="F340" s="1">
        <v>37153.550000000003</v>
      </c>
      <c r="G340" s="1">
        <v>35468.22</v>
      </c>
      <c r="H340" t="s">
        <v>966</v>
      </c>
      <c r="I340">
        <v>2019</v>
      </c>
      <c r="J340" s="5" t="s">
        <v>194</v>
      </c>
      <c r="K340" t="s">
        <v>193</v>
      </c>
      <c r="L340" t="s">
        <v>47</v>
      </c>
      <c r="M340">
        <v>1030</v>
      </c>
      <c r="N340" t="s">
        <v>20</v>
      </c>
    </row>
    <row r="341" spans="1:14" ht="43.2" x14ac:dyDescent="0.3">
      <c r="A341" t="s">
        <v>229</v>
      </c>
      <c r="B341" s="5" t="s">
        <v>230</v>
      </c>
      <c r="C341" s="1">
        <v>34452</v>
      </c>
      <c r="D341" s="1">
        <v>49247.13</v>
      </c>
      <c r="E341" s="1"/>
      <c r="F341" s="1"/>
      <c r="G341" s="1"/>
      <c r="H341" t="s">
        <v>969</v>
      </c>
      <c r="I341">
        <v>2019</v>
      </c>
      <c r="J341" s="5" t="s">
        <v>835</v>
      </c>
      <c r="K341" t="s">
        <v>193</v>
      </c>
      <c r="L341" t="s">
        <v>47</v>
      </c>
      <c r="M341">
        <v>1030</v>
      </c>
      <c r="N341" t="s">
        <v>20</v>
      </c>
    </row>
    <row r="342" spans="1:14" ht="28.8" x14ac:dyDescent="0.3">
      <c r="A342" t="s">
        <v>229</v>
      </c>
      <c r="B342" s="5" t="s">
        <v>230</v>
      </c>
      <c r="C342" s="1">
        <v>184760.74</v>
      </c>
      <c r="D342" s="1">
        <v>175651.87000000002</v>
      </c>
      <c r="E342" s="1"/>
      <c r="F342" s="1"/>
      <c r="G342" s="1"/>
      <c r="H342" t="s">
        <v>970</v>
      </c>
      <c r="I342">
        <v>2016</v>
      </c>
      <c r="J342" s="5" t="s">
        <v>852</v>
      </c>
      <c r="K342" t="s">
        <v>15</v>
      </c>
      <c r="L342" t="s">
        <v>47</v>
      </c>
      <c r="M342">
        <v>1030</v>
      </c>
      <c r="N342" t="s">
        <v>20</v>
      </c>
    </row>
    <row r="343" spans="1:14" ht="43.2" x14ac:dyDescent="0.3">
      <c r="A343" t="s">
        <v>229</v>
      </c>
      <c r="B343" s="5" t="s">
        <v>230</v>
      </c>
      <c r="C343" s="1"/>
      <c r="D343" s="1"/>
      <c r="E343" s="1">
        <v>235380.78</v>
      </c>
      <c r="F343" s="1">
        <v>249338.44</v>
      </c>
      <c r="G343" s="1">
        <v>262314.86</v>
      </c>
      <c r="H343" t="s">
        <v>970</v>
      </c>
      <c r="I343">
        <v>2021</v>
      </c>
      <c r="J343" s="5" t="s">
        <v>854</v>
      </c>
      <c r="K343" t="s">
        <v>15</v>
      </c>
      <c r="L343" t="s">
        <v>47</v>
      </c>
      <c r="M343">
        <v>1030</v>
      </c>
      <c r="N343" t="s">
        <v>20</v>
      </c>
    </row>
    <row r="344" spans="1:14" ht="28.8" x14ac:dyDescent="0.3">
      <c r="A344" t="s">
        <v>231</v>
      </c>
      <c r="B344" s="5" t="s">
        <v>232</v>
      </c>
      <c r="C344" s="1">
        <v>65546.740000000005</v>
      </c>
      <c r="D344" s="1">
        <v>81044.539999999994</v>
      </c>
      <c r="E344" s="1">
        <v>117897.85</v>
      </c>
      <c r="F344" s="1">
        <v>126859.71</v>
      </c>
      <c r="G344" s="1">
        <v>131413.21</v>
      </c>
      <c r="H344" t="s">
        <v>966</v>
      </c>
      <c r="I344">
        <v>2019</v>
      </c>
      <c r="J344" s="5" t="s">
        <v>194</v>
      </c>
      <c r="K344" t="s">
        <v>193</v>
      </c>
      <c r="L344" t="s">
        <v>47</v>
      </c>
      <c r="M344">
        <v>1000</v>
      </c>
      <c r="N344" t="s">
        <v>17</v>
      </c>
    </row>
    <row r="345" spans="1:14" ht="28.8" x14ac:dyDescent="0.3">
      <c r="A345" t="s">
        <v>231</v>
      </c>
      <c r="B345" s="5" t="s">
        <v>232</v>
      </c>
      <c r="C345" s="1">
        <v>517</v>
      </c>
      <c r="D345" s="1"/>
      <c r="E345" s="1"/>
      <c r="F345" s="1"/>
      <c r="G345" s="1"/>
      <c r="H345" t="s">
        <v>971</v>
      </c>
      <c r="I345">
        <v>2019</v>
      </c>
      <c r="J345" s="5" t="s">
        <v>814</v>
      </c>
      <c r="K345" t="s">
        <v>46</v>
      </c>
      <c r="L345" t="s">
        <v>47</v>
      </c>
      <c r="M345">
        <v>1000</v>
      </c>
      <c r="N345" t="s">
        <v>17</v>
      </c>
    </row>
    <row r="346" spans="1:14" ht="28.8" x14ac:dyDescent="0.3">
      <c r="A346" t="s">
        <v>231</v>
      </c>
      <c r="B346" s="5" t="s">
        <v>232</v>
      </c>
      <c r="C346" s="1">
        <v>2200</v>
      </c>
      <c r="D346" s="1"/>
      <c r="E346" s="1"/>
      <c r="F346" s="1"/>
      <c r="G346" s="1"/>
      <c r="H346" t="s">
        <v>971</v>
      </c>
      <c r="I346">
        <v>2019</v>
      </c>
      <c r="J346" s="5" t="s">
        <v>814</v>
      </c>
      <c r="K346" t="s">
        <v>46</v>
      </c>
      <c r="L346" t="s">
        <v>47</v>
      </c>
      <c r="M346">
        <v>1000</v>
      </c>
      <c r="N346" t="s">
        <v>17</v>
      </c>
    </row>
    <row r="347" spans="1:14" ht="28.8" x14ac:dyDescent="0.3">
      <c r="A347" t="s">
        <v>231</v>
      </c>
      <c r="B347" s="5" t="s">
        <v>232</v>
      </c>
      <c r="C347" s="1"/>
      <c r="D347" s="1"/>
      <c r="E347" s="1">
        <v>22000</v>
      </c>
      <c r="F347" s="1"/>
      <c r="G347" s="1"/>
      <c r="H347" t="s">
        <v>971</v>
      </c>
      <c r="I347">
        <v>2021</v>
      </c>
      <c r="J347" s="5" t="s">
        <v>814</v>
      </c>
      <c r="K347" t="s">
        <v>46</v>
      </c>
      <c r="L347" t="s">
        <v>47</v>
      </c>
      <c r="M347">
        <v>1000</v>
      </c>
      <c r="N347" t="s">
        <v>17</v>
      </c>
    </row>
    <row r="348" spans="1:14" ht="28.8" x14ac:dyDescent="0.3">
      <c r="A348" t="s">
        <v>231</v>
      </c>
      <c r="B348" s="5" t="s">
        <v>232</v>
      </c>
      <c r="C348" s="1">
        <v>1972548</v>
      </c>
      <c r="D348" s="1">
        <v>2084000</v>
      </c>
      <c r="E348" s="1">
        <v>2102964</v>
      </c>
      <c r="F348" s="1">
        <v>2203984</v>
      </c>
      <c r="G348" s="1"/>
      <c r="H348" t="s">
        <v>971</v>
      </c>
      <c r="I348">
        <v>2019</v>
      </c>
      <c r="J348" s="5" t="s">
        <v>828</v>
      </c>
      <c r="K348" t="s">
        <v>15</v>
      </c>
      <c r="L348" t="s">
        <v>47</v>
      </c>
      <c r="M348">
        <v>1000</v>
      </c>
      <c r="N348" t="s">
        <v>17</v>
      </c>
    </row>
    <row r="349" spans="1:14" ht="28.8" x14ac:dyDescent="0.3">
      <c r="A349" t="s">
        <v>98</v>
      </c>
      <c r="B349" s="5" t="s">
        <v>99</v>
      </c>
      <c r="C349" s="1"/>
      <c r="D349" s="1"/>
      <c r="E349" s="1"/>
      <c r="F349" s="1"/>
      <c r="G349" s="1">
        <v>115033.12</v>
      </c>
      <c r="H349" s="2" t="s">
        <v>967</v>
      </c>
      <c r="I349" s="2">
        <v>2023</v>
      </c>
      <c r="J349" s="6" t="s">
        <v>935</v>
      </c>
      <c r="K349" s="2" t="s">
        <v>67</v>
      </c>
      <c r="L349" s="2" t="s">
        <v>47</v>
      </c>
      <c r="M349" s="2">
        <v>1000</v>
      </c>
      <c r="N349" s="2" t="s">
        <v>17</v>
      </c>
    </row>
    <row r="350" spans="1:14" ht="28.8" x14ac:dyDescent="0.3">
      <c r="A350" t="s">
        <v>625</v>
      </c>
      <c r="B350" s="5" t="s">
        <v>626</v>
      </c>
      <c r="C350" s="1">
        <v>150535.63</v>
      </c>
      <c r="D350" s="1"/>
      <c r="E350" s="1"/>
      <c r="F350" s="1"/>
      <c r="G350" s="1"/>
      <c r="H350" t="s">
        <v>964</v>
      </c>
      <c r="I350">
        <v>2019</v>
      </c>
      <c r="J350" s="5" t="s">
        <v>602</v>
      </c>
      <c r="K350" t="s">
        <v>46</v>
      </c>
      <c r="L350" t="s">
        <v>47</v>
      </c>
      <c r="M350">
        <v>1080</v>
      </c>
      <c r="N350" t="s">
        <v>28</v>
      </c>
    </row>
    <row r="351" spans="1:14" ht="28.8" x14ac:dyDescent="0.3">
      <c r="A351" t="s">
        <v>625</v>
      </c>
      <c r="B351" s="5" t="s">
        <v>626</v>
      </c>
      <c r="C351" s="1"/>
      <c r="D351" s="1"/>
      <c r="E351" s="1"/>
      <c r="F351" s="1">
        <v>7000</v>
      </c>
      <c r="G351" s="1"/>
      <c r="H351" t="s">
        <v>964</v>
      </c>
      <c r="I351">
        <v>2022</v>
      </c>
      <c r="J351" s="5" t="s">
        <v>727</v>
      </c>
      <c r="K351" t="s">
        <v>67</v>
      </c>
      <c r="L351" t="s">
        <v>47</v>
      </c>
      <c r="M351">
        <v>1080</v>
      </c>
      <c r="N351" t="s">
        <v>28</v>
      </c>
    </row>
    <row r="352" spans="1:14" ht="28.8" x14ac:dyDescent="0.3">
      <c r="A352" t="s">
        <v>160</v>
      </c>
      <c r="B352" s="5" t="s">
        <v>161</v>
      </c>
      <c r="C352" s="1"/>
      <c r="D352" s="1"/>
      <c r="E352" s="1"/>
      <c r="F352" s="1"/>
      <c r="G352" s="1">
        <v>112388.81</v>
      </c>
      <c r="H352" s="2" t="s">
        <v>967</v>
      </c>
      <c r="I352" s="2">
        <v>2023</v>
      </c>
      <c r="J352" s="6" t="s">
        <v>935</v>
      </c>
      <c r="K352" s="2" t="s">
        <v>67</v>
      </c>
      <c r="L352" s="2" t="s">
        <v>47</v>
      </c>
      <c r="M352" s="2">
        <v>1190</v>
      </c>
      <c r="N352" s="2" t="s">
        <v>157</v>
      </c>
    </row>
    <row r="353" spans="1:14" ht="28.8" x14ac:dyDescent="0.3">
      <c r="A353" t="s">
        <v>625</v>
      </c>
      <c r="B353" s="5" t="s">
        <v>626</v>
      </c>
      <c r="C353" s="1">
        <v>3100</v>
      </c>
      <c r="D353" s="1"/>
      <c r="E353" s="1"/>
      <c r="F353" s="1"/>
      <c r="G353" s="1"/>
      <c r="H353" t="s">
        <v>964</v>
      </c>
      <c r="I353">
        <v>2019</v>
      </c>
      <c r="J353" s="5" t="s">
        <v>752</v>
      </c>
      <c r="K353" t="s">
        <v>67</v>
      </c>
      <c r="L353" t="s">
        <v>47</v>
      </c>
      <c r="M353">
        <v>1080</v>
      </c>
      <c r="N353" t="s">
        <v>28</v>
      </c>
    </row>
    <row r="354" spans="1:14" ht="28.8" x14ac:dyDescent="0.3">
      <c r="A354" t="s">
        <v>625</v>
      </c>
      <c r="B354" s="5" t="s">
        <v>626</v>
      </c>
      <c r="C354" s="1"/>
      <c r="D354" s="1"/>
      <c r="E354" s="1">
        <v>7000</v>
      </c>
      <c r="F354" s="1"/>
      <c r="G354" s="1"/>
      <c r="H354" t="s">
        <v>964</v>
      </c>
      <c r="I354">
        <v>2021</v>
      </c>
      <c r="J354" s="5" t="s">
        <v>752</v>
      </c>
      <c r="K354" t="s">
        <v>67</v>
      </c>
      <c r="L354" t="s">
        <v>47</v>
      </c>
      <c r="M354">
        <v>1080</v>
      </c>
      <c r="N354" t="s">
        <v>28</v>
      </c>
    </row>
    <row r="355" spans="1:14" ht="28.8" x14ac:dyDescent="0.3">
      <c r="A355" t="s">
        <v>625</v>
      </c>
      <c r="B355" s="5" t="s">
        <v>626</v>
      </c>
      <c r="C355" s="1"/>
      <c r="D355" s="1"/>
      <c r="E355" s="1">
        <v>7000</v>
      </c>
      <c r="F355" s="1"/>
      <c r="G355" s="1"/>
      <c r="H355" t="s">
        <v>964</v>
      </c>
      <c r="I355">
        <v>2021</v>
      </c>
      <c r="J355" s="5" t="s">
        <v>752</v>
      </c>
      <c r="K355" t="s">
        <v>67</v>
      </c>
      <c r="L355" t="s">
        <v>47</v>
      </c>
      <c r="M355">
        <v>1080</v>
      </c>
      <c r="N355" t="s">
        <v>28</v>
      </c>
    </row>
    <row r="356" spans="1:14" ht="28.8" x14ac:dyDescent="0.3">
      <c r="A356" t="s">
        <v>139</v>
      </c>
      <c r="B356" s="5" t="s">
        <v>140</v>
      </c>
      <c r="C356" s="1"/>
      <c r="D356" s="1"/>
      <c r="E356" s="1"/>
      <c r="F356" s="1"/>
      <c r="G356" s="1">
        <v>106132.13</v>
      </c>
      <c r="H356" t="s">
        <v>964</v>
      </c>
      <c r="I356">
        <v>2023</v>
      </c>
      <c r="J356" s="5" t="s">
        <v>670</v>
      </c>
      <c r="K356" t="s">
        <v>46</v>
      </c>
      <c r="L356" t="s">
        <v>47</v>
      </c>
      <c r="M356">
        <v>1000</v>
      </c>
      <c r="N356" t="s">
        <v>17</v>
      </c>
    </row>
    <row r="357" spans="1:14" ht="28.8" x14ac:dyDescent="0.3">
      <c r="A357" t="s">
        <v>169</v>
      </c>
      <c r="B357" s="5" t="s">
        <v>170</v>
      </c>
      <c r="C357" s="1">
        <v>16375.8</v>
      </c>
      <c r="D357" s="1"/>
      <c r="E357" s="1"/>
      <c r="F357" s="1"/>
      <c r="G357" s="1"/>
      <c r="H357" t="s">
        <v>967</v>
      </c>
      <c r="I357">
        <v>2017</v>
      </c>
      <c r="J357" s="5" t="s">
        <v>164</v>
      </c>
      <c r="K357" t="s">
        <v>46</v>
      </c>
      <c r="L357" t="s">
        <v>47</v>
      </c>
      <c r="M357">
        <v>1190</v>
      </c>
      <c r="N357" t="s">
        <v>157</v>
      </c>
    </row>
    <row r="358" spans="1:14" ht="28.8" x14ac:dyDescent="0.3">
      <c r="A358" t="s">
        <v>169</v>
      </c>
      <c r="B358" s="5" t="s">
        <v>170</v>
      </c>
      <c r="C358" s="1">
        <v>49488.480000000003</v>
      </c>
      <c r="D358" s="1">
        <v>53837.2</v>
      </c>
      <c r="E358" s="1">
        <v>61353.75</v>
      </c>
      <c r="F358" s="1">
        <v>98854.95</v>
      </c>
      <c r="G358" s="1">
        <v>99982.56</v>
      </c>
      <c r="H358" t="s">
        <v>966</v>
      </c>
      <c r="I358">
        <v>2019</v>
      </c>
      <c r="J358" s="5" t="s">
        <v>194</v>
      </c>
      <c r="K358" t="s">
        <v>193</v>
      </c>
      <c r="L358" t="s">
        <v>47</v>
      </c>
      <c r="M358">
        <v>1000</v>
      </c>
      <c r="N358" t="s">
        <v>17</v>
      </c>
    </row>
    <row r="359" spans="1:14" ht="28.8" x14ac:dyDescent="0.3">
      <c r="A359" t="s">
        <v>405</v>
      </c>
      <c r="B359" s="5" t="s">
        <v>406</v>
      </c>
      <c r="C359" s="1"/>
      <c r="D359" s="1"/>
      <c r="E359" s="1"/>
      <c r="F359" s="1"/>
      <c r="G359" s="1">
        <v>104642.37</v>
      </c>
      <c r="H359" t="s">
        <v>964</v>
      </c>
      <c r="I359">
        <v>2023</v>
      </c>
      <c r="J359" s="5" t="s">
        <v>670</v>
      </c>
      <c r="K359" t="s">
        <v>46</v>
      </c>
      <c r="L359" t="s">
        <v>47</v>
      </c>
      <c r="M359">
        <v>1060</v>
      </c>
      <c r="N359" t="s">
        <v>53</v>
      </c>
    </row>
    <row r="360" spans="1:14" ht="28.8" x14ac:dyDescent="0.3">
      <c r="A360" t="s">
        <v>137</v>
      </c>
      <c r="B360" s="5" t="s">
        <v>138</v>
      </c>
      <c r="C360" s="1"/>
      <c r="D360" s="1"/>
      <c r="E360" s="1"/>
      <c r="F360" s="1"/>
      <c r="G360" s="1">
        <v>102048.85</v>
      </c>
      <c r="H360" t="s">
        <v>964</v>
      </c>
      <c r="I360">
        <v>2023</v>
      </c>
      <c r="J360" s="5" t="s">
        <v>770</v>
      </c>
      <c r="K360" t="s">
        <v>15</v>
      </c>
      <c r="L360" t="s">
        <v>47</v>
      </c>
      <c r="M360">
        <v>1030</v>
      </c>
      <c r="N360" t="s">
        <v>20</v>
      </c>
    </row>
    <row r="361" spans="1:14" ht="43.2" x14ac:dyDescent="0.3">
      <c r="A361" t="s">
        <v>169</v>
      </c>
      <c r="B361" s="5" t="s">
        <v>170</v>
      </c>
      <c r="C361" s="1">
        <v>34452</v>
      </c>
      <c r="D361" s="1">
        <v>44875.839999999997</v>
      </c>
      <c r="E361" s="1"/>
      <c r="F361" s="1"/>
      <c r="G361" s="1"/>
      <c r="H361" t="s">
        <v>969</v>
      </c>
      <c r="I361">
        <v>2019</v>
      </c>
      <c r="J361" s="5" t="s">
        <v>835</v>
      </c>
      <c r="K361" t="s">
        <v>193</v>
      </c>
      <c r="L361" t="s">
        <v>47</v>
      </c>
      <c r="M361">
        <v>1000</v>
      </c>
      <c r="N361" t="s">
        <v>17</v>
      </c>
    </row>
    <row r="362" spans="1:14" ht="43.2" x14ac:dyDescent="0.3">
      <c r="A362" t="s">
        <v>169</v>
      </c>
      <c r="B362" s="5" t="s">
        <v>170</v>
      </c>
      <c r="C362" s="1"/>
      <c r="D362" s="1"/>
      <c r="E362" s="1">
        <v>450604.89</v>
      </c>
      <c r="F362" s="1">
        <v>477324.97000000003</v>
      </c>
      <c r="G362" s="1">
        <v>502166.57</v>
      </c>
      <c r="H362" t="s">
        <v>970</v>
      </c>
      <c r="I362">
        <v>2021</v>
      </c>
      <c r="J362" s="5" t="s">
        <v>854</v>
      </c>
      <c r="K362" t="s">
        <v>15</v>
      </c>
      <c r="L362" t="s">
        <v>47</v>
      </c>
      <c r="M362">
        <v>1000</v>
      </c>
      <c r="N362" t="s">
        <v>17</v>
      </c>
    </row>
    <row r="363" spans="1:14" ht="28.8" x14ac:dyDescent="0.3">
      <c r="A363" t="s">
        <v>169</v>
      </c>
      <c r="B363" s="5" t="s">
        <v>170</v>
      </c>
      <c r="C363" s="1">
        <v>353712.91</v>
      </c>
      <c r="D363" s="1">
        <v>336271.71</v>
      </c>
      <c r="E363" s="1"/>
      <c r="F363" s="1"/>
      <c r="G363" s="1"/>
      <c r="H363" t="s">
        <v>970</v>
      </c>
      <c r="I363">
        <v>2016</v>
      </c>
      <c r="J363" s="5" t="s">
        <v>857</v>
      </c>
      <c r="K363" t="s">
        <v>15</v>
      </c>
      <c r="L363" t="s">
        <v>47</v>
      </c>
      <c r="M363">
        <v>1190</v>
      </c>
      <c r="N363" t="s">
        <v>157</v>
      </c>
    </row>
    <row r="364" spans="1:14" ht="28.8" x14ac:dyDescent="0.3">
      <c r="A364" t="s">
        <v>860</v>
      </c>
      <c r="B364" s="5" t="s">
        <v>861</v>
      </c>
      <c r="C364" s="1">
        <v>29787.820000000003</v>
      </c>
      <c r="D364" s="1">
        <v>28319.26</v>
      </c>
      <c r="E364" s="1"/>
      <c r="F364" s="1"/>
      <c r="G364" s="1"/>
      <c r="H364" t="s">
        <v>970</v>
      </c>
      <c r="I364">
        <v>2016</v>
      </c>
      <c r="J364" s="5" t="s">
        <v>857</v>
      </c>
      <c r="K364" t="s">
        <v>15</v>
      </c>
      <c r="L364" t="s">
        <v>47</v>
      </c>
      <c r="M364">
        <v>1030</v>
      </c>
      <c r="N364" t="s">
        <v>20</v>
      </c>
    </row>
    <row r="365" spans="1:14" ht="28.8" x14ac:dyDescent="0.3">
      <c r="A365" t="s">
        <v>233</v>
      </c>
      <c r="B365" s="5" t="s">
        <v>234</v>
      </c>
      <c r="C365" s="1">
        <v>264379.83</v>
      </c>
      <c r="D365" s="1">
        <v>300718.25</v>
      </c>
      <c r="E365" s="1">
        <v>322092.77</v>
      </c>
      <c r="F365" s="1">
        <v>322361.19</v>
      </c>
      <c r="G365" s="1">
        <v>313573.96000000002</v>
      </c>
      <c r="H365" t="s">
        <v>966</v>
      </c>
      <c r="I365">
        <v>2019</v>
      </c>
      <c r="J365" s="5" t="s">
        <v>194</v>
      </c>
      <c r="K365" t="s">
        <v>193</v>
      </c>
      <c r="L365" t="s">
        <v>47</v>
      </c>
      <c r="M365">
        <v>1030</v>
      </c>
      <c r="N365" t="s">
        <v>20</v>
      </c>
    </row>
    <row r="366" spans="1:14" ht="28.8" x14ac:dyDescent="0.3">
      <c r="A366" t="s">
        <v>685</v>
      </c>
      <c r="B366" s="5" t="s">
        <v>686</v>
      </c>
      <c r="C366" s="1"/>
      <c r="D366" s="1"/>
      <c r="E366" s="1"/>
      <c r="F366" s="1"/>
      <c r="G366" s="1">
        <v>100000</v>
      </c>
      <c r="H366" t="s">
        <v>964</v>
      </c>
      <c r="I366">
        <v>2023</v>
      </c>
      <c r="J366" s="5" t="s">
        <v>670</v>
      </c>
      <c r="K366" t="s">
        <v>46</v>
      </c>
      <c r="L366" t="s">
        <v>47</v>
      </c>
      <c r="M366">
        <v>1000</v>
      </c>
      <c r="N366" t="s">
        <v>17</v>
      </c>
    </row>
    <row r="367" spans="1:14" ht="43.2" x14ac:dyDescent="0.3">
      <c r="A367" t="s">
        <v>233</v>
      </c>
      <c r="B367" s="5" t="s">
        <v>234</v>
      </c>
      <c r="C367" s="1">
        <v>312824.15999999997</v>
      </c>
      <c r="D367" s="1">
        <v>312824.15999999997</v>
      </c>
      <c r="E367" s="1"/>
      <c r="F367" s="1"/>
      <c r="G367" s="1"/>
      <c r="H367" t="s">
        <v>969</v>
      </c>
      <c r="I367">
        <v>2019</v>
      </c>
      <c r="J367" s="5" t="s">
        <v>835</v>
      </c>
      <c r="K367" t="s">
        <v>193</v>
      </c>
      <c r="L367" t="s">
        <v>47</v>
      </c>
      <c r="M367">
        <v>1030</v>
      </c>
      <c r="N367" t="s">
        <v>20</v>
      </c>
    </row>
    <row r="368" spans="1:14" ht="43.2" x14ac:dyDescent="0.3">
      <c r="A368" t="s">
        <v>233</v>
      </c>
      <c r="B368" s="5" t="s">
        <v>234</v>
      </c>
      <c r="C368" s="1"/>
      <c r="D368" s="1"/>
      <c r="E368" s="1">
        <v>2910364.17</v>
      </c>
      <c r="F368" s="1">
        <v>3082943.5999999996</v>
      </c>
      <c r="G368" s="1">
        <v>3243390.3499999996</v>
      </c>
      <c r="H368" t="s">
        <v>970</v>
      </c>
      <c r="I368">
        <v>2021</v>
      </c>
      <c r="J368" s="5" t="s">
        <v>854</v>
      </c>
      <c r="K368" t="s">
        <v>15</v>
      </c>
      <c r="L368" t="s">
        <v>47</v>
      </c>
      <c r="M368">
        <v>1030</v>
      </c>
      <c r="N368" t="s">
        <v>20</v>
      </c>
    </row>
    <row r="369" spans="1:14" ht="28.8" x14ac:dyDescent="0.3">
      <c r="A369" t="s">
        <v>233</v>
      </c>
      <c r="B369" s="5" t="s">
        <v>234</v>
      </c>
      <c r="C369" s="1">
        <v>2402430.79</v>
      </c>
      <c r="D369" s="1">
        <v>2283982.75</v>
      </c>
      <c r="E369" s="1"/>
      <c r="F369" s="1"/>
      <c r="G369" s="1"/>
      <c r="H369" t="s">
        <v>970</v>
      </c>
      <c r="I369">
        <v>2016</v>
      </c>
      <c r="J369" s="5" t="s">
        <v>857</v>
      </c>
      <c r="K369" t="s">
        <v>15</v>
      </c>
      <c r="L369" t="s">
        <v>47</v>
      </c>
      <c r="M369">
        <v>1030</v>
      </c>
      <c r="N369" t="s">
        <v>20</v>
      </c>
    </row>
    <row r="370" spans="1:14" ht="28.8" x14ac:dyDescent="0.3">
      <c r="A370" t="s">
        <v>375</v>
      </c>
      <c r="B370" s="5" t="s">
        <v>376</v>
      </c>
      <c r="C370" s="1"/>
      <c r="D370" s="1"/>
      <c r="E370" s="1">
        <v>7500</v>
      </c>
      <c r="F370" s="1"/>
      <c r="G370" s="1"/>
      <c r="H370" t="s">
        <v>974</v>
      </c>
      <c r="I370">
        <v>2021</v>
      </c>
      <c r="J370" s="5" t="s">
        <v>369</v>
      </c>
      <c r="K370" t="s">
        <v>46</v>
      </c>
      <c r="L370" t="s">
        <v>47</v>
      </c>
      <c r="M370">
        <v>1000</v>
      </c>
      <c r="N370" t="s">
        <v>17</v>
      </c>
    </row>
    <row r="371" spans="1:14" ht="28.8" x14ac:dyDescent="0.3">
      <c r="A371" t="s">
        <v>375</v>
      </c>
      <c r="B371" s="5" t="s">
        <v>376</v>
      </c>
      <c r="C371" s="1">
        <v>10000</v>
      </c>
      <c r="D371" s="1"/>
      <c r="E371" s="1"/>
      <c r="F371" s="1"/>
      <c r="G371" s="1"/>
      <c r="H371" t="s">
        <v>967</v>
      </c>
      <c r="I371">
        <v>2019</v>
      </c>
      <c r="J371" s="5" t="s">
        <v>667</v>
      </c>
      <c r="K371" t="s">
        <v>46</v>
      </c>
      <c r="L371" t="s">
        <v>47</v>
      </c>
      <c r="M371">
        <v>1000</v>
      </c>
      <c r="N371" t="s">
        <v>17</v>
      </c>
    </row>
    <row r="372" spans="1:14" ht="28.8" x14ac:dyDescent="0.3">
      <c r="A372" t="s">
        <v>155</v>
      </c>
      <c r="B372" s="5" t="s">
        <v>156</v>
      </c>
      <c r="C372" s="1"/>
      <c r="D372" s="1"/>
      <c r="E372" s="1"/>
      <c r="F372" s="1"/>
      <c r="G372" s="1">
        <v>100000</v>
      </c>
      <c r="H372" t="s">
        <v>967</v>
      </c>
      <c r="I372">
        <v>2023</v>
      </c>
      <c r="J372" s="5" t="s">
        <v>182</v>
      </c>
      <c r="K372" t="s">
        <v>46</v>
      </c>
      <c r="L372" t="s">
        <v>47</v>
      </c>
      <c r="M372">
        <v>1000</v>
      </c>
      <c r="N372" t="s">
        <v>17</v>
      </c>
    </row>
    <row r="373" spans="1:14" ht="28.8" x14ac:dyDescent="0.3">
      <c r="A373" t="s">
        <v>375</v>
      </c>
      <c r="B373" s="5" t="s">
        <v>376</v>
      </c>
      <c r="C373" s="1">
        <v>425622.74</v>
      </c>
      <c r="D373" s="1">
        <v>402284.55</v>
      </c>
      <c r="E373" s="1">
        <v>405423.08</v>
      </c>
      <c r="F373" s="1">
        <v>421905.45</v>
      </c>
      <c r="G373" s="1"/>
      <c r="H373" t="s">
        <v>964</v>
      </c>
      <c r="I373">
        <v>2017</v>
      </c>
      <c r="J373" s="5" t="s">
        <v>799</v>
      </c>
      <c r="K373" t="s">
        <v>15</v>
      </c>
      <c r="L373" t="s">
        <v>47</v>
      </c>
      <c r="M373">
        <v>1000</v>
      </c>
      <c r="N373" t="s">
        <v>17</v>
      </c>
    </row>
    <row r="374" spans="1:14" ht="28.8" x14ac:dyDescent="0.3">
      <c r="A374" t="s">
        <v>129</v>
      </c>
      <c r="B374" s="5" t="s">
        <v>130</v>
      </c>
      <c r="C374" s="1"/>
      <c r="D374" s="1"/>
      <c r="E374" s="1"/>
      <c r="F374" s="1"/>
      <c r="G374" s="1">
        <v>93823.59</v>
      </c>
      <c r="H374" t="s">
        <v>964</v>
      </c>
      <c r="I374">
        <v>2023</v>
      </c>
      <c r="J374" s="5" t="s">
        <v>770</v>
      </c>
      <c r="K374" t="s">
        <v>15</v>
      </c>
      <c r="L374" t="s">
        <v>47</v>
      </c>
      <c r="M374">
        <v>1020</v>
      </c>
      <c r="N374" t="s">
        <v>17</v>
      </c>
    </row>
    <row r="375" spans="1:14" ht="28.8" x14ac:dyDescent="0.3">
      <c r="A375" t="s">
        <v>734</v>
      </c>
      <c r="B375" s="5" t="s">
        <v>735</v>
      </c>
      <c r="C375" s="1">
        <v>3200</v>
      </c>
      <c r="D375" s="1"/>
      <c r="E375" s="1"/>
      <c r="F375" s="1"/>
      <c r="G375" s="1"/>
      <c r="H375" t="s">
        <v>964</v>
      </c>
      <c r="I375">
        <v>2019</v>
      </c>
      <c r="J375" s="5" t="s">
        <v>752</v>
      </c>
      <c r="K375" t="s">
        <v>67</v>
      </c>
      <c r="L375" t="s">
        <v>47</v>
      </c>
      <c r="M375">
        <v>1080</v>
      </c>
      <c r="N375" t="s">
        <v>28</v>
      </c>
    </row>
    <row r="376" spans="1:14" ht="28.8" x14ac:dyDescent="0.3">
      <c r="A376" t="s">
        <v>734</v>
      </c>
      <c r="B376" s="5" t="s">
        <v>735</v>
      </c>
      <c r="C376" s="1"/>
      <c r="D376" s="1">
        <v>470</v>
      </c>
      <c r="E376" s="1"/>
      <c r="F376" s="1"/>
      <c r="G376" s="1"/>
      <c r="H376" t="s">
        <v>964</v>
      </c>
      <c r="I376">
        <v>2020</v>
      </c>
      <c r="J376" s="5" t="s">
        <v>752</v>
      </c>
      <c r="K376" t="s">
        <v>67</v>
      </c>
      <c r="L376" t="s">
        <v>47</v>
      </c>
      <c r="M376">
        <v>1080</v>
      </c>
      <c r="N376" t="s">
        <v>28</v>
      </c>
    </row>
    <row r="377" spans="1:14" ht="28.8" x14ac:dyDescent="0.3">
      <c r="A377" t="s">
        <v>169</v>
      </c>
      <c r="B377" s="5" t="s">
        <v>170</v>
      </c>
      <c r="C377" s="1"/>
      <c r="D377" s="1"/>
      <c r="E377" s="1"/>
      <c r="F377" s="1"/>
      <c r="G377" s="1">
        <v>93456</v>
      </c>
      <c r="H377" t="s">
        <v>974</v>
      </c>
      <c r="I377">
        <v>2023</v>
      </c>
      <c r="J377" s="5" t="s">
        <v>369</v>
      </c>
      <c r="K377" t="s">
        <v>46</v>
      </c>
      <c r="L377" t="s">
        <v>47</v>
      </c>
      <c r="M377">
        <v>1000</v>
      </c>
      <c r="N377" t="s">
        <v>17</v>
      </c>
    </row>
    <row r="378" spans="1:14" ht="28.8" x14ac:dyDescent="0.3">
      <c r="A378" t="s">
        <v>734</v>
      </c>
      <c r="B378" s="5" t="s">
        <v>735</v>
      </c>
      <c r="C378" s="1">
        <v>208111.77000000002</v>
      </c>
      <c r="D378" s="1">
        <v>196700.37</v>
      </c>
      <c r="E378" s="1">
        <v>198234.98</v>
      </c>
      <c r="F378" s="1">
        <v>206294.17</v>
      </c>
      <c r="G378" s="1"/>
      <c r="H378" t="s">
        <v>964</v>
      </c>
      <c r="I378">
        <v>2017</v>
      </c>
      <c r="J378" s="5" t="s">
        <v>799</v>
      </c>
      <c r="K378" t="s">
        <v>15</v>
      </c>
      <c r="L378" t="s">
        <v>47</v>
      </c>
      <c r="M378">
        <v>1080</v>
      </c>
      <c r="N378" t="s">
        <v>28</v>
      </c>
    </row>
    <row r="379" spans="1:14" ht="28.8" x14ac:dyDescent="0.3">
      <c r="A379" t="s">
        <v>862</v>
      </c>
      <c r="B379" s="5" t="s">
        <v>863</v>
      </c>
      <c r="C379" s="1">
        <v>59510.39</v>
      </c>
      <c r="D379" s="1">
        <v>56703.759999999995</v>
      </c>
      <c r="E379" s="1"/>
      <c r="F379" s="1"/>
      <c r="G379" s="1"/>
      <c r="H379" t="s">
        <v>970</v>
      </c>
      <c r="I379" t="s">
        <v>435</v>
      </c>
      <c r="J379" s="5" t="s">
        <v>857</v>
      </c>
      <c r="K379" t="s">
        <v>15</v>
      </c>
      <c r="L379" t="s">
        <v>47</v>
      </c>
      <c r="M379">
        <v>1000</v>
      </c>
      <c r="N379" t="s">
        <v>17</v>
      </c>
    </row>
    <row r="380" spans="1:14" ht="28.8" x14ac:dyDescent="0.3">
      <c r="A380" t="s">
        <v>133</v>
      </c>
      <c r="B380" s="5" t="s">
        <v>134</v>
      </c>
      <c r="C380" s="1"/>
      <c r="D380" s="1">
        <v>305898.84000000003</v>
      </c>
      <c r="E380" s="1"/>
      <c r="F380" s="1"/>
      <c r="G380" s="1"/>
      <c r="H380" t="s">
        <v>965</v>
      </c>
      <c r="I380">
        <v>2020</v>
      </c>
      <c r="J380" s="5" t="s">
        <v>113</v>
      </c>
      <c r="K380" t="s">
        <v>46</v>
      </c>
      <c r="L380" t="s">
        <v>114</v>
      </c>
      <c r="M380">
        <v>1050</v>
      </c>
      <c r="N380" t="s">
        <v>56</v>
      </c>
    </row>
    <row r="381" spans="1:14" ht="28.8" x14ac:dyDescent="0.3">
      <c r="A381" t="s">
        <v>133</v>
      </c>
      <c r="B381" s="5" t="s">
        <v>134</v>
      </c>
      <c r="C381" s="1"/>
      <c r="D381" s="1"/>
      <c r="E381" s="1"/>
      <c r="F381" s="1">
        <v>526269.83000000007</v>
      </c>
      <c r="G381" s="1"/>
      <c r="H381" t="s">
        <v>967</v>
      </c>
      <c r="I381">
        <v>2022</v>
      </c>
      <c r="J381" s="5" t="s">
        <v>765</v>
      </c>
      <c r="K381" t="s">
        <v>15</v>
      </c>
      <c r="L381" t="s">
        <v>47</v>
      </c>
      <c r="M381">
        <v>1050</v>
      </c>
      <c r="N381" t="s">
        <v>56</v>
      </c>
    </row>
    <row r="382" spans="1:14" ht="28.8" x14ac:dyDescent="0.3">
      <c r="A382" t="s">
        <v>133</v>
      </c>
      <c r="B382" s="5" t="s">
        <v>134</v>
      </c>
      <c r="C382" s="1"/>
      <c r="D382" s="1"/>
      <c r="E382" s="1"/>
      <c r="F382" s="1">
        <v>747303.16999999993</v>
      </c>
      <c r="G382" s="1"/>
      <c r="H382" t="s">
        <v>967</v>
      </c>
      <c r="I382">
        <v>2022</v>
      </c>
      <c r="J382" s="5" t="s">
        <v>765</v>
      </c>
      <c r="K382" t="s">
        <v>15</v>
      </c>
      <c r="L382" t="s">
        <v>47</v>
      </c>
      <c r="M382">
        <v>1050</v>
      </c>
      <c r="N382" t="s">
        <v>56</v>
      </c>
    </row>
    <row r="383" spans="1:14" ht="28.8" x14ac:dyDescent="0.3">
      <c r="A383" t="s">
        <v>373</v>
      </c>
      <c r="B383" s="5" t="s">
        <v>374</v>
      </c>
      <c r="C383" s="1"/>
      <c r="D383" s="1"/>
      <c r="E383" s="1"/>
      <c r="F383" s="1"/>
      <c r="G383" s="1">
        <v>91000</v>
      </c>
      <c r="H383" t="s">
        <v>974</v>
      </c>
      <c r="I383">
        <v>2023</v>
      </c>
      <c r="J383" s="5" t="s">
        <v>369</v>
      </c>
      <c r="K383" t="s">
        <v>46</v>
      </c>
      <c r="L383" t="s">
        <v>47</v>
      </c>
      <c r="M383">
        <v>1080</v>
      </c>
      <c r="N383" t="s">
        <v>28</v>
      </c>
    </row>
    <row r="384" spans="1:14" ht="28.8" x14ac:dyDescent="0.3">
      <c r="A384" t="s">
        <v>817</v>
      </c>
      <c r="B384" s="5" t="s">
        <v>818</v>
      </c>
      <c r="C384" s="1"/>
      <c r="D384" s="1"/>
      <c r="E384" s="1"/>
      <c r="F384" s="1"/>
      <c r="G384" s="1">
        <v>90000</v>
      </c>
      <c r="H384" t="s">
        <v>971</v>
      </c>
      <c r="I384">
        <v>2023</v>
      </c>
      <c r="J384" s="5" t="s">
        <v>819</v>
      </c>
      <c r="K384" t="s">
        <v>46</v>
      </c>
      <c r="L384" t="s">
        <v>47</v>
      </c>
      <c r="M384">
        <v>1020</v>
      </c>
      <c r="N384" t="s">
        <v>17</v>
      </c>
    </row>
    <row r="385" spans="1:14" ht="28.8" x14ac:dyDescent="0.3">
      <c r="A385" t="s">
        <v>133</v>
      </c>
      <c r="B385" s="5" t="s">
        <v>134</v>
      </c>
      <c r="C385" s="1">
        <v>701513</v>
      </c>
      <c r="D385" s="1"/>
      <c r="E385" s="1"/>
      <c r="F385" s="1"/>
      <c r="G385" s="1"/>
      <c r="H385" t="s">
        <v>967</v>
      </c>
      <c r="I385">
        <v>2019</v>
      </c>
      <c r="J385" s="5" t="s">
        <v>798</v>
      </c>
      <c r="K385" t="s">
        <v>15</v>
      </c>
      <c r="L385" t="s">
        <v>47</v>
      </c>
      <c r="M385">
        <v>1050</v>
      </c>
      <c r="N385" t="s">
        <v>56</v>
      </c>
    </row>
    <row r="386" spans="1:14" ht="28.8" x14ac:dyDescent="0.3">
      <c r="A386" t="s">
        <v>133</v>
      </c>
      <c r="B386" s="5" t="s">
        <v>134</v>
      </c>
      <c r="C386" s="1">
        <v>584487</v>
      </c>
      <c r="D386" s="1"/>
      <c r="E386" s="1"/>
      <c r="F386" s="1"/>
      <c r="G386" s="1"/>
      <c r="H386" t="s">
        <v>967</v>
      </c>
      <c r="I386">
        <v>2019</v>
      </c>
      <c r="J386" s="5" t="s">
        <v>798</v>
      </c>
      <c r="K386" t="s">
        <v>15</v>
      </c>
      <c r="L386" t="s">
        <v>47</v>
      </c>
      <c r="M386">
        <v>1050</v>
      </c>
      <c r="N386" t="s">
        <v>56</v>
      </c>
    </row>
    <row r="387" spans="1:14" ht="28.8" x14ac:dyDescent="0.3">
      <c r="A387" t="s">
        <v>133</v>
      </c>
      <c r="B387" s="5" t="s">
        <v>134</v>
      </c>
      <c r="C387" s="1"/>
      <c r="D387" s="1">
        <v>712228</v>
      </c>
      <c r="E387" s="1"/>
      <c r="F387" s="1"/>
      <c r="G387" s="1"/>
      <c r="H387" t="s">
        <v>967</v>
      </c>
      <c r="I387">
        <v>2020</v>
      </c>
      <c r="J387" s="5" t="s">
        <v>798</v>
      </c>
      <c r="K387" t="s">
        <v>15</v>
      </c>
      <c r="L387" t="s">
        <v>47</v>
      </c>
      <c r="M387">
        <v>1050</v>
      </c>
      <c r="N387" t="s">
        <v>56</v>
      </c>
    </row>
    <row r="388" spans="1:14" ht="28.8" x14ac:dyDescent="0.3">
      <c r="A388" t="s">
        <v>133</v>
      </c>
      <c r="B388" s="5" t="s">
        <v>134</v>
      </c>
      <c r="C388" s="1"/>
      <c r="D388" s="1">
        <v>501569</v>
      </c>
      <c r="E388" s="1"/>
      <c r="F388" s="1"/>
      <c r="G388" s="1"/>
      <c r="H388" t="s">
        <v>967</v>
      </c>
      <c r="I388">
        <v>2020</v>
      </c>
      <c r="J388" s="5" t="s">
        <v>798</v>
      </c>
      <c r="K388" t="s">
        <v>15</v>
      </c>
      <c r="L388" t="s">
        <v>47</v>
      </c>
      <c r="M388">
        <v>1050</v>
      </c>
      <c r="N388" t="s">
        <v>56</v>
      </c>
    </row>
    <row r="389" spans="1:14" ht="28.8" x14ac:dyDescent="0.3">
      <c r="A389" t="s">
        <v>133</v>
      </c>
      <c r="B389" s="5" t="s">
        <v>134</v>
      </c>
      <c r="C389" s="1"/>
      <c r="D389" s="1"/>
      <c r="E389" s="1">
        <v>717783.6</v>
      </c>
      <c r="F389" s="1"/>
      <c r="G389" s="1"/>
      <c r="H389" t="s">
        <v>967</v>
      </c>
      <c r="I389">
        <v>2021</v>
      </c>
      <c r="J389" s="5" t="s">
        <v>798</v>
      </c>
      <c r="K389" t="s">
        <v>15</v>
      </c>
      <c r="L389" t="s">
        <v>47</v>
      </c>
      <c r="M389">
        <v>1050</v>
      </c>
      <c r="N389" t="s">
        <v>56</v>
      </c>
    </row>
    <row r="390" spans="1:14" ht="28.8" x14ac:dyDescent="0.3">
      <c r="A390" t="s">
        <v>133</v>
      </c>
      <c r="B390" s="5" t="s">
        <v>134</v>
      </c>
      <c r="C390" s="1"/>
      <c r="D390" s="1"/>
      <c r="E390" s="1">
        <v>505481.4</v>
      </c>
      <c r="F390" s="1"/>
      <c r="G390" s="1"/>
      <c r="H390" t="s">
        <v>967</v>
      </c>
      <c r="I390">
        <v>2021</v>
      </c>
      <c r="J390" s="5" t="s">
        <v>798</v>
      </c>
      <c r="K390" t="s">
        <v>15</v>
      </c>
      <c r="L390" t="s">
        <v>47</v>
      </c>
      <c r="M390">
        <v>1050</v>
      </c>
      <c r="N390" t="s">
        <v>56</v>
      </c>
    </row>
    <row r="391" spans="1:14" ht="28.8" x14ac:dyDescent="0.3">
      <c r="A391" t="s">
        <v>453</v>
      </c>
      <c r="B391" s="5" t="s">
        <v>454</v>
      </c>
      <c r="C391" s="1"/>
      <c r="D391" s="1"/>
      <c r="E391" s="1"/>
      <c r="F391" s="1"/>
      <c r="G391" s="1">
        <v>88097.930000000008</v>
      </c>
      <c r="H391" t="s">
        <v>979</v>
      </c>
      <c r="I391">
        <v>2023</v>
      </c>
      <c r="J391" s="5" t="s">
        <v>452</v>
      </c>
      <c r="K391" t="s">
        <v>193</v>
      </c>
      <c r="L391" t="s">
        <v>16</v>
      </c>
      <c r="M391">
        <v>1060</v>
      </c>
      <c r="N391" t="s">
        <v>53</v>
      </c>
    </row>
    <row r="392" spans="1:14" ht="28.8" x14ac:dyDescent="0.3">
      <c r="A392" t="s">
        <v>450</v>
      </c>
      <c r="B392" s="5" t="s">
        <v>451</v>
      </c>
      <c r="C392" s="1"/>
      <c r="D392" s="1">
        <v>9092.2900000000009</v>
      </c>
      <c r="E392" s="1"/>
      <c r="F392" s="1"/>
      <c r="G392" s="1"/>
      <c r="H392" t="s">
        <v>979</v>
      </c>
      <c r="I392">
        <v>2020</v>
      </c>
      <c r="J392" s="5" t="s">
        <v>455</v>
      </c>
      <c r="K392" t="s">
        <v>193</v>
      </c>
      <c r="L392" t="s">
        <v>16</v>
      </c>
      <c r="M392">
        <v>1000</v>
      </c>
      <c r="N392" t="s">
        <v>17</v>
      </c>
    </row>
    <row r="393" spans="1:14" ht="28.8" x14ac:dyDescent="0.3">
      <c r="A393" t="s">
        <v>450</v>
      </c>
      <c r="B393" s="5" t="s">
        <v>451</v>
      </c>
      <c r="C393" s="1">
        <v>9472.35</v>
      </c>
      <c r="D393" s="1"/>
      <c r="E393" s="1">
        <v>11748.23</v>
      </c>
      <c r="F393" s="1">
        <v>11828.86</v>
      </c>
      <c r="G393" s="1">
        <v>11700.14</v>
      </c>
      <c r="H393" t="s">
        <v>979</v>
      </c>
      <c r="I393">
        <v>2018</v>
      </c>
      <c r="J393" s="5" t="s">
        <v>458</v>
      </c>
      <c r="K393" t="s">
        <v>15</v>
      </c>
      <c r="L393" t="s">
        <v>16</v>
      </c>
      <c r="M393">
        <v>1040</v>
      </c>
      <c r="N393" t="s">
        <v>57</v>
      </c>
    </row>
    <row r="394" spans="1:14" ht="28.8" x14ac:dyDescent="0.3">
      <c r="A394" t="s">
        <v>383</v>
      </c>
      <c r="B394" s="5" t="s">
        <v>384</v>
      </c>
      <c r="C394" s="1"/>
      <c r="D394" s="1"/>
      <c r="E394" s="1"/>
      <c r="F394" s="1"/>
      <c r="G394" s="1">
        <v>84250</v>
      </c>
      <c r="H394" t="s">
        <v>974</v>
      </c>
      <c r="I394">
        <v>2023</v>
      </c>
      <c r="J394" s="5" t="s">
        <v>369</v>
      </c>
      <c r="K394" t="s">
        <v>46</v>
      </c>
      <c r="L394" t="s">
        <v>47</v>
      </c>
      <c r="M394">
        <v>1082</v>
      </c>
      <c r="N394" t="s">
        <v>61</v>
      </c>
    </row>
    <row r="395" spans="1:14" ht="28.8" x14ac:dyDescent="0.3">
      <c r="A395" t="s">
        <v>219</v>
      </c>
      <c r="B395" s="5" t="s">
        <v>220</v>
      </c>
      <c r="C395" s="1"/>
      <c r="D395" s="1"/>
      <c r="E395" s="1"/>
      <c r="F395" s="1"/>
      <c r="G395" s="1">
        <v>83812.350000000006</v>
      </c>
      <c r="H395" t="s">
        <v>964</v>
      </c>
      <c r="I395">
        <v>2023</v>
      </c>
      <c r="J395" s="5" t="s">
        <v>770</v>
      </c>
      <c r="K395" t="s">
        <v>15</v>
      </c>
      <c r="L395" t="s">
        <v>47</v>
      </c>
      <c r="M395">
        <v>1020</v>
      </c>
      <c r="N395" t="s">
        <v>17</v>
      </c>
    </row>
    <row r="396" spans="1:14" ht="28.8" x14ac:dyDescent="0.3">
      <c r="A396" t="s">
        <v>627</v>
      </c>
      <c r="B396" s="5" t="s">
        <v>628</v>
      </c>
      <c r="C396" s="1"/>
      <c r="D396" s="1"/>
      <c r="E396" s="1">
        <v>34033.29</v>
      </c>
      <c r="F396" s="1"/>
      <c r="G396" s="1"/>
      <c r="H396" t="s">
        <v>964</v>
      </c>
      <c r="I396">
        <v>2021</v>
      </c>
      <c r="J396" s="5" t="s">
        <v>602</v>
      </c>
      <c r="K396" t="s">
        <v>46</v>
      </c>
      <c r="L396" t="s">
        <v>47</v>
      </c>
      <c r="M396">
        <v>1050</v>
      </c>
      <c r="N396" t="s">
        <v>56</v>
      </c>
    </row>
    <row r="397" spans="1:14" ht="28.8" x14ac:dyDescent="0.3">
      <c r="A397" t="s">
        <v>171</v>
      </c>
      <c r="B397" s="5" t="s">
        <v>172</v>
      </c>
      <c r="C397" s="1">
        <v>9200</v>
      </c>
      <c r="D397" s="1"/>
      <c r="E397" s="1"/>
      <c r="F397" s="1"/>
      <c r="G397" s="1"/>
      <c r="H397" t="s">
        <v>967</v>
      </c>
      <c r="I397">
        <v>2017</v>
      </c>
      <c r="J397" s="5" t="s">
        <v>164</v>
      </c>
      <c r="K397" t="s">
        <v>46</v>
      </c>
      <c r="L397" t="s">
        <v>47</v>
      </c>
      <c r="M397">
        <v>1050</v>
      </c>
      <c r="N397" t="s">
        <v>56</v>
      </c>
    </row>
    <row r="398" spans="1:14" ht="28.8" x14ac:dyDescent="0.3">
      <c r="A398" t="s">
        <v>171</v>
      </c>
      <c r="B398" s="5" t="s">
        <v>172</v>
      </c>
      <c r="C398" s="1">
        <v>19070.849999999999</v>
      </c>
      <c r="D398" s="1">
        <v>22568</v>
      </c>
      <c r="E398" s="1">
        <v>25607.05</v>
      </c>
      <c r="F398" s="1">
        <v>35304.199999999997</v>
      </c>
      <c r="G398" s="1"/>
      <c r="H398" t="s">
        <v>966</v>
      </c>
      <c r="I398">
        <v>2019</v>
      </c>
      <c r="J398" s="5" t="s">
        <v>194</v>
      </c>
      <c r="K398" t="s">
        <v>193</v>
      </c>
      <c r="L398" t="s">
        <v>47</v>
      </c>
      <c r="M398">
        <v>1050</v>
      </c>
      <c r="N398" t="s">
        <v>56</v>
      </c>
    </row>
    <row r="399" spans="1:14" ht="43.2" x14ac:dyDescent="0.3">
      <c r="A399" t="s">
        <v>171</v>
      </c>
      <c r="B399" s="5" t="s">
        <v>172</v>
      </c>
      <c r="C399" s="1"/>
      <c r="D399" s="1">
        <v>1000</v>
      </c>
      <c r="E399" s="1"/>
      <c r="F399" s="1"/>
      <c r="G399" s="1"/>
      <c r="H399" s="2" t="s">
        <v>967</v>
      </c>
      <c r="I399" s="2">
        <v>2020</v>
      </c>
      <c r="J399" s="6" t="s">
        <v>963</v>
      </c>
      <c r="K399" s="2" t="s">
        <v>67</v>
      </c>
      <c r="L399" s="2" t="s">
        <v>47</v>
      </c>
      <c r="M399" s="2">
        <v>1000</v>
      </c>
      <c r="N399" s="2" t="s">
        <v>17</v>
      </c>
    </row>
    <row r="400" spans="1:14" ht="43.2" x14ac:dyDescent="0.3">
      <c r="A400" t="s">
        <v>171</v>
      </c>
      <c r="B400" s="5" t="s">
        <v>172</v>
      </c>
      <c r="C400" s="1">
        <f>33957.12+22167.61</f>
        <v>56124.73</v>
      </c>
      <c r="D400" s="1">
        <f>41392.92+10426.27</f>
        <v>51819.19</v>
      </c>
      <c r="E400" s="1">
        <v>11124.79</v>
      </c>
      <c r="F400" s="1"/>
      <c r="G400" s="1"/>
      <c r="H400" t="s">
        <v>969</v>
      </c>
      <c r="I400">
        <v>2019</v>
      </c>
      <c r="J400" s="5" t="s">
        <v>835</v>
      </c>
      <c r="K400" t="s">
        <v>193</v>
      </c>
      <c r="L400" t="s">
        <v>47</v>
      </c>
      <c r="M400">
        <v>1050</v>
      </c>
      <c r="N400" t="s">
        <v>56</v>
      </c>
    </row>
    <row r="401" spans="1:14" ht="28.8" x14ac:dyDescent="0.3">
      <c r="A401" t="s">
        <v>171</v>
      </c>
      <c r="B401" s="5" t="s">
        <v>172</v>
      </c>
      <c r="C401" s="1">
        <f>173179.62+19453.18</f>
        <v>192632.8</v>
      </c>
      <c r="D401" s="1">
        <v>183135.82</v>
      </c>
      <c r="E401" s="1"/>
      <c r="F401" s="1"/>
      <c r="G401" s="1"/>
      <c r="H401" t="s">
        <v>970</v>
      </c>
      <c r="I401">
        <v>2016</v>
      </c>
      <c r="J401" s="5" t="s">
        <v>852</v>
      </c>
      <c r="K401" t="s">
        <v>15</v>
      </c>
      <c r="L401" t="s">
        <v>47</v>
      </c>
      <c r="M401">
        <v>1050</v>
      </c>
      <c r="N401" t="s">
        <v>56</v>
      </c>
    </row>
    <row r="402" spans="1:14" ht="43.2" x14ac:dyDescent="0.3">
      <c r="A402" t="s">
        <v>171</v>
      </c>
      <c r="B402" s="5" t="s">
        <v>172</v>
      </c>
      <c r="C402" s="1"/>
      <c r="D402" s="1"/>
      <c r="E402" s="1">
        <v>300337.49</v>
      </c>
      <c r="F402" s="1">
        <v>318146.98</v>
      </c>
      <c r="G402" s="1"/>
      <c r="H402" t="s">
        <v>970</v>
      </c>
      <c r="I402">
        <v>2021</v>
      </c>
      <c r="J402" s="5" t="s">
        <v>854</v>
      </c>
      <c r="K402" t="s">
        <v>15</v>
      </c>
      <c r="L402" t="s">
        <v>47</v>
      </c>
      <c r="M402">
        <v>1050</v>
      </c>
      <c r="N402" t="s">
        <v>56</v>
      </c>
    </row>
    <row r="403" spans="1:14" ht="28.8" x14ac:dyDescent="0.3">
      <c r="A403" t="s">
        <v>73</v>
      </c>
      <c r="B403" s="5" t="s">
        <v>74</v>
      </c>
      <c r="C403" s="1"/>
      <c r="D403" s="1"/>
      <c r="E403" s="1"/>
      <c r="F403" s="1"/>
      <c r="G403" s="1">
        <v>83684.679999999993</v>
      </c>
      <c r="H403" s="2" t="s">
        <v>967</v>
      </c>
      <c r="I403" s="2">
        <v>2023</v>
      </c>
      <c r="J403" s="6" t="s">
        <v>935</v>
      </c>
      <c r="K403" s="2" t="s">
        <v>67</v>
      </c>
      <c r="L403" s="2" t="s">
        <v>47</v>
      </c>
      <c r="M403" s="2">
        <v>1070</v>
      </c>
      <c r="N403" s="2" t="s">
        <v>23</v>
      </c>
    </row>
    <row r="404" spans="1:14" ht="28.8" x14ac:dyDescent="0.3">
      <c r="A404" t="s">
        <v>235</v>
      </c>
      <c r="B404" s="5" t="s">
        <v>236</v>
      </c>
      <c r="C404" s="1">
        <v>30249.7</v>
      </c>
      <c r="D404" s="1">
        <v>32226.97</v>
      </c>
      <c r="E404" s="1">
        <v>36145.5</v>
      </c>
      <c r="F404" s="1">
        <v>32126.38</v>
      </c>
      <c r="G404" s="1">
        <v>28149.03</v>
      </c>
      <c r="H404" t="s">
        <v>966</v>
      </c>
      <c r="I404">
        <v>2019</v>
      </c>
      <c r="J404" s="5" t="s">
        <v>194</v>
      </c>
      <c r="K404" t="s">
        <v>193</v>
      </c>
      <c r="L404" t="s">
        <v>47</v>
      </c>
      <c r="M404">
        <v>1000</v>
      </c>
      <c r="N404" t="s">
        <v>17</v>
      </c>
    </row>
    <row r="405" spans="1:14" ht="28.8" x14ac:dyDescent="0.3">
      <c r="A405" t="s">
        <v>235</v>
      </c>
      <c r="B405" s="5" t="s">
        <v>236</v>
      </c>
      <c r="C405" s="1">
        <v>2500</v>
      </c>
      <c r="D405" s="1"/>
      <c r="E405" s="1"/>
      <c r="F405" s="1"/>
      <c r="G405" s="1"/>
      <c r="H405" t="s">
        <v>967</v>
      </c>
      <c r="I405">
        <v>2018</v>
      </c>
      <c r="J405" s="5" t="s">
        <v>358</v>
      </c>
      <c r="K405" t="s">
        <v>15</v>
      </c>
      <c r="L405" t="s">
        <v>47</v>
      </c>
      <c r="M405">
        <v>1000</v>
      </c>
      <c r="N405" t="s">
        <v>17</v>
      </c>
    </row>
    <row r="406" spans="1:14" ht="43.2" x14ac:dyDescent="0.3">
      <c r="A406" t="s">
        <v>235</v>
      </c>
      <c r="B406" s="5" t="s">
        <v>236</v>
      </c>
      <c r="C406" s="1">
        <v>34452</v>
      </c>
      <c r="D406" s="1">
        <v>43194.58</v>
      </c>
      <c r="E406" s="1"/>
      <c r="F406" s="1"/>
      <c r="G406" s="1"/>
      <c r="H406" t="s">
        <v>969</v>
      </c>
      <c r="I406">
        <v>2019</v>
      </c>
      <c r="J406" s="5" t="s">
        <v>835</v>
      </c>
      <c r="K406" t="s">
        <v>193</v>
      </c>
      <c r="L406" t="s">
        <v>47</v>
      </c>
      <c r="M406">
        <v>1000</v>
      </c>
      <c r="N406" t="s">
        <v>17</v>
      </c>
    </row>
    <row r="407" spans="1:14" ht="43.2" x14ac:dyDescent="0.3">
      <c r="A407" t="s">
        <v>235</v>
      </c>
      <c r="B407" s="5" t="s">
        <v>236</v>
      </c>
      <c r="C407" s="1"/>
      <c r="D407" s="1"/>
      <c r="E407" s="1">
        <v>278791.97000000003</v>
      </c>
      <c r="F407" s="1">
        <v>295323.85000000003</v>
      </c>
      <c r="G407" s="1">
        <v>310693.49000000005</v>
      </c>
      <c r="H407" t="s">
        <v>970</v>
      </c>
      <c r="I407">
        <v>2021</v>
      </c>
      <c r="J407" s="5" t="s">
        <v>854</v>
      </c>
      <c r="K407" t="s">
        <v>15</v>
      </c>
      <c r="L407" t="s">
        <v>47</v>
      </c>
      <c r="M407">
        <v>1000</v>
      </c>
      <c r="N407" t="s">
        <v>17</v>
      </c>
    </row>
    <row r="408" spans="1:14" ht="28.8" x14ac:dyDescent="0.3">
      <c r="A408" t="s">
        <v>235</v>
      </c>
      <c r="B408" s="5" t="s">
        <v>236</v>
      </c>
      <c r="C408" s="1">
        <v>248987.8</v>
      </c>
      <c r="D408" s="1">
        <v>236712.19999999998</v>
      </c>
      <c r="E408" s="1"/>
      <c r="F408" s="1"/>
      <c r="G408" s="1"/>
      <c r="H408" t="s">
        <v>970</v>
      </c>
      <c r="I408">
        <v>2016</v>
      </c>
      <c r="J408" s="5" t="s">
        <v>857</v>
      </c>
      <c r="K408" t="s">
        <v>15</v>
      </c>
      <c r="L408" t="s">
        <v>47</v>
      </c>
      <c r="M408">
        <v>1000</v>
      </c>
      <c r="N408" t="s">
        <v>17</v>
      </c>
    </row>
    <row r="409" spans="1:14" ht="28.8" x14ac:dyDescent="0.3">
      <c r="A409" t="s">
        <v>237</v>
      </c>
      <c r="B409" s="5" t="s">
        <v>238</v>
      </c>
      <c r="C409" s="1"/>
      <c r="D409" s="1"/>
      <c r="E409" s="1"/>
      <c r="F409" s="1">
        <v>16063.87</v>
      </c>
      <c r="G409" s="1">
        <v>19280.68</v>
      </c>
      <c r="H409" t="s">
        <v>966</v>
      </c>
      <c r="I409" s="2">
        <v>2022</v>
      </c>
      <c r="J409" s="5" t="s">
        <v>194</v>
      </c>
      <c r="K409" t="s">
        <v>193</v>
      </c>
      <c r="L409" t="s">
        <v>47</v>
      </c>
      <c r="M409">
        <v>1210</v>
      </c>
      <c r="N409" t="s">
        <v>63</v>
      </c>
    </row>
    <row r="410" spans="1:14" ht="43.2" x14ac:dyDescent="0.3">
      <c r="A410" t="s">
        <v>237</v>
      </c>
      <c r="B410" s="5" t="s">
        <v>238</v>
      </c>
      <c r="C410" s="1"/>
      <c r="D410" s="1"/>
      <c r="E410" s="1">
        <v>150974.64000000001</v>
      </c>
      <c r="F410" s="1">
        <v>159927.16</v>
      </c>
      <c r="G410" s="1">
        <v>168250.31</v>
      </c>
      <c r="H410" t="s">
        <v>970</v>
      </c>
      <c r="I410">
        <v>2021</v>
      </c>
      <c r="J410" s="5" t="s">
        <v>854</v>
      </c>
      <c r="K410" t="s">
        <v>15</v>
      </c>
      <c r="L410" t="s">
        <v>47</v>
      </c>
      <c r="M410">
        <v>1210</v>
      </c>
      <c r="N410" t="s">
        <v>63</v>
      </c>
    </row>
    <row r="411" spans="1:14" x14ac:dyDescent="0.3">
      <c r="A411" t="s">
        <v>426</v>
      </c>
      <c r="B411" s="5" t="s">
        <v>427</v>
      </c>
      <c r="C411" s="1"/>
      <c r="D411" s="1"/>
      <c r="E411" s="1"/>
      <c r="F411" s="1"/>
      <c r="G411" s="1">
        <v>79997.679999999993</v>
      </c>
      <c r="H411" t="s">
        <v>973</v>
      </c>
      <c r="I411">
        <v>2023</v>
      </c>
      <c r="J411" s="5" t="s">
        <v>423</v>
      </c>
      <c r="K411" t="s">
        <v>46</v>
      </c>
      <c r="L411" t="s">
        <v>47</v>
      </c>
      <c r="M411">
        <v>1080</v>
      </c>
      <c r="N411" t="s">
        <v>28</v>
      </c>
    </row>
    <row r="412" spans="1:14" ht="28.8" x14ac:dyDescent="0.3">
      <c r="A412" t="s">
        <v>239</v>
      </c>
      <c r="B412" s="5" t="s">
        <v>240</v>
      </c>
      <c r="C412" s="1"/>
      <c r="D412" s="1"/>
      <c r="E412" s="1"/>
      <c r="F412" s="1">
        <v>6303.3</v>
      </c>
      <c r="G412" s="1">
        <v>5603.42</v>
      </c>
      <c r="H412" t="s">
        <v>966</v>
      </c>
      <c r="I412" s="2">
        <v>2022</v>
      </c>
      <c r="J412" s="5" t="s">
        <v>194</v>
      </c>
      <c r="K412" t="s">
        <v>193</v>
      </c>
      <c r="L412" t="s">
        <v>47</v>
      </c>
      <c r="M412">
        <v>1082</v>
      </c>
      <c r="N412" t="s">
        <v>61</v>
      </c>
    </row>
    <row r="413" spans="1:14" ht="28.8" x14ac:dyDescent="0.3">
      <c r="A413" t="s">
        <v>239</v>
      </c>
      <c r="B413" s="5" t="s">
        <v>240</v>
      </c>
      <c r="C413" s="1"/>
      <c r="D413" s="1">
        <v>19000</v>
      </c>
      <c r="E413" s="1"/>
      <c r="F413" s="1"/>
      <c r="G413" s="1"/>
      <c r="H413" t="s">
        <v>965</v>
      </c>
      <c r="I413">
        <v>2020</v>
      </c>
      <c r="J413" s="5" t="s">
        <v>470</v>
      </c>
      <c r="K413" t="s">
        <v>46</v>
      </c>
      <c r="L413" t="s">
        <v>16</v>
      </c>
      <c r="M413">
        <v>1082</v>
      </c>
      <c r="N413" t="s">
        <v>61</v>
      </c>
    </row>
    <row r="414" spans="1:14" ht="28.8" x14ac:dyDescent="0.3">
      <c r="A414" t="s">
        <v>239</v>
      </c>
      <c r="B414" s="5" t="s">
        <v>240</v>
      </c>
      <c r="C414" s="1"/>
      <c r="D414" s="1"/>
      <c r="E414" s="1">
        <v>49169</v>
      </c>
      <c r="F414" s="1"/>
      <c r="G414" s="1"/>
      <c r="H414" t="s">
        <v>968</v>
      </c>
      <c r="I414">
        <v>2021</v>
      </c>
      <c r="J414" s="5" t="s">
        <v>508</v>
      </c>
      <c r="K414" t="s">
        <v>46</v>
      </c>
      <c r="L414" t="s">
        <v>16</v>
      </c>
      <c r="M414">
        <v>1082</v>
      </c>
      <c r="N414" t="s">
        <v>61</v>
      </c>
    </row>
    <row r="415" spans="1:14" ht="28.8" x14ac:dyDescent="0.3">
      <c r="A415" t="s">
        <v>377</v>
      </c>
      <c r="B415" s="5" t="s">
        <v>378</v>
      </c>
      <c r="C415" s="1"/>
      <c r="D415" s="1"/>
      <c r="E415" s="1"/>
      <c r="F415" s="1">
        <v>2771.08</v>
      </c>
      <c r="G415" s="1"/>
      <c r="H415" t="s">
        <v>966</v>
      </c>
      <c r="I415" s="2">
        <v>2022</v>
      </c>
      <c r="J415" s="5" t="s">
        <v>194</v>
      </c>
      <c r="K415" t="s">
        <v>193</v>
      </c>
      <c r="L415" t="s">
        <v>47</v>
      </c>
      <c r="M415" s="2">
        <v>1130</v>
      </c>
      <c r="N415" s="2" t="s">
        <v>944</v>
      </c>
    </row>
    <row r="416" spans="1:14" ht="28.8" x14ac:dyDescent="0.3">
      <c r="A416" t="s">
        <v>377</v>
      </c>
      <c r="B416" s="5" t="s">
        <v>378</v>
      </c>
      <c r="C416" s="1"/>
      <c r="D416" s="1">
        <v>51823</v>
      </c>
      <c r="E416" s="1"/>
      <c r="F416" s="1"/>
      <c r="G416" s="1"/>
      <c r="H416" t="s">
        <v>974</v>
      </c>
      <c r="I416">
        <v>2020</v>
      </c>
      <c r="J416" s="5" t="s">
        <v>369</v>
      </c>
      <c r="K416" t="s">
        <v>46</v>
      </c>
      <c r="L416" t="s">
        <v>47</v>
      </c>
      <c r="M416">
        <v>1130</v>
      </c>
      <c r="N416" t="s">
        <v>944</v>
      </c>
    </row>
    <row r="417" spans="1:14" ht="28.8" x14ac:dyDescent="0.3">
      <c r="A417" t="s">
        <v>241</v>
      </c>
      <c r="B417" s="5" t="s">
        <v>242</v>
      </c>
      <c r="C417" s="1"/>
      <c r="D417" s="1"/>
      <c r="E417" s="1"/>
      <c r="F417" s="1">
        <v>3098.39</v>
      </c>
      <c r="G417" s="1">
        <v>4782.37</v>
      </c>
      <c r="H417" t="s">
        <v>966</v>
      </c>
      <c r="I417" s="2">
        <v>2022</v>
      </c>
      <c r="J417" s="5" t="s">
        <v>194</v>
      </c>
      <c r="K417" t="s">
        <v>193</v>
      </c>
      <c r="L417" t="s">
        <v>47</v>
      </c>
      <c r="M417">
        <v>1000</v>
      </c>
      <c r="N417" t="s">
        <v>17</v>
      </c>
    </row>
    <row r="418" spans="1:14" ht="28.8" x14ac:dyDescent="0.3">
      <c r="A418" t="s">
        <v>621</v>
      </c>
      <c r="B418" s="5" t="s">
        <v>622</v>
      </c>
      <c r="C418" s="1"/>
      <c r="D418" s="1"/>
      <c r="E418" s="1"/>
      <c r="F418" s="1"/>
      <c r="G418" s="1">
        <v>78880</v>
      </c>
      <c r="H418" t="s">
        <v>964</v>
      </c>
      <c r="I418">
        <v>2023</v>
      </c>
      <c r="J418" s="5" t="s">
        <v>670</v>
      </c>
      <c r="K418" t="s">
        <v>46</v>
      </c>
      <c r="L418" t="s">
        <v>47</v>
      </c>
      <c r="M418">
        <v>1090</v>
      </c>
      <c r="N418" t="s">
        <v>58</v>
      </c>
    </row>
    <row r="419" spans="1:14" x14ac:dyDescent="0.3">
      <c r="A419" t="s">
        <v>872</v>
      </c>
      <c r="B419" s="5" t="s">
        <v>873</v>
      </c>
      <c r="C419" s="1">
        <v>10000</v>
      </c>
      <c r="D419" s="1"/>
      <c r="E419" s="1"/>
      <c r="F419" s="1"/>
      <c r="G419" s="1"/>
      <c r="H419" t="s">
        <v>967</v>
      </c>
      <c r="I419">
        <v>2019</v>
      </c>
      <c r="J419" s="5" t="s">
        <v>986</v>
      </c>
      <c r="K419" t="s">
        <v>46</v>
      </c>
      <c r="L419" t="s">
        <v>47</v>
      </c>
      <c r="M419">
        <v>1070</v>
      </c>
      <c r="N419" t="s">
        <v>23</v>
      </c>
    </row>
    <row r="420" spans="1:14" ht="28.8" x14ac:dyDescent="0.3">
      <c r="A420" t="s">
        <v>243</v>
      </c>
      <c r="B420" s="5" t="s">
        <v>244</v>
      </c>
      <c r="C420" s="1"/>
      <c r="D420" s="1"/>
      <c r="E420" s="1"/>
      <c r="F420" s="1">
        <v>36274.58</v>
      </c>
      <c r="G420" s="1">
        <v>32876.61</v>
      </c>
      <c r="H420" t="s">
        <v>966</v>
      </c>
      <c r="I420" s="2">
        <v>2022</v>
      </c>
      <c r="J420" s="5" t="s">
        <v>194</v>
      </c>
      <c r="K420" t="s">
        <v>193</v>
      </c>
      <c r="L420" t="s">
        <v>47</v>
      </c>
      <c r="M420">
        <v>1080</v>
      </c>
      <c r="N420" t="s">
        <v>28</v>
      </c>
    </row>
    <row r="421" spans="1:14" ht="28.8" x14ac:dyDescent="0.3">
      <c r="A421" t="s">
        <v>243</v>
      </c>
      <c r="B421" s="5" t="s">
        <v>244</v>
      </c>
      <c r="C421" s="1">
        <v>5000</v>
      </c>
      <c r="D421" s="1"/>
      <c r="E421" s="1"/>
      <c r="F421" s="1"/>
      <c r="G421" s="1"/>
      <c r="H421" t="s">
        <v>967</v>
      </c>
      <c r="I421">
        <v>2019</v>
      </c>
      <c r="J421" s="5" t="s">
        <v>396</v>
      </c>
      <c r="K421" t="s">
        <v>46</v>
      </c>
      <c r="L421" t="s">
        <v>47</v>
      </c>
      <c r="M421">
        <v>1080</v>
      </c>
      <c r="N421" t="s">
        <v>28</v>
      </c>
    </row>
    <row r="422" spans="1:14" ht="28.8" x14ac:dyDescent="0.3">
      <c r="A422" t="s">
        <v>243</v>
      </c>
      <c r="B422" s="5" t="s">
        <v>244</v>
      </c>
      <c r="C422" s="1">
        <v>45000</v>
      </c>
      <c r="D422" s="1">
        <v>45000</v>
      </c>
      <c r="E422" s="1"/>
      <c r="F422" s="1"/>
      <c r="G422" s="1"/>
      <c r="H422" t="s">
        <v>972</v>
      </c>
      <c r="I422">
        <v>2018</v>
      </c>
      <c r="J422" s="5" t="s">
        <v>522</v>
      </c>
      <c r="K422" t="s">
        <v>46</v>
      </c>
      <c r="L422" t="s">
        <v>47</v>
      </c>
      <c r="M422">
        <v>1080</v>
      </c>
      <c r="N422" t="s">
        <v>28</v>
      </c>
    </row>
    <row r="423" spans="1:14" ht="28.8" x14ac:dyDescent="0.3">
      <c r="A423" t="s">
        <v>109</v>
      </c>
      <c r="B423" s="5" t="s">
        <v>110</v>
      </c>
      <c r="C423" s="1"/>
      <c r="D423" s="1"/>
      <c r="E423" s="1"/>
      <c r="F423" s="1"/>
      <c r="G423" s="1">
        <v>78574.080000000002</v>
      </c>
      <c r="H423" t="s">
        <v>964</v>
      </c>
      <c r="I423">
        <v>2023</v>
      </c>
      <c r="J423" s="5" t="s">
        <v>770</v>
      </c>
      <c r="K423" t="s">
        <v>15</v>
      </c>
      <c r="L423" t="s">
        <v>47</v>
      </c>
      <c r="M423">
        <v>1050</v>
      </c>
      <c r="N423" t="s">
        <v>56</v>
      </c>
    </row>
    <row r="424" spans="1:14" ht="28.8" x14ac:dyDescent="0.3">
      <c r="A424" t="s">
        <v>245</v>
      </c>
      <c r="B424" s="5" t="s">
        <v>246</v>
      </c>
      <c r="C424" s="1"/>
      <c r="D424" s="1"/>
      <c r="E424" s="1"/>
      <c r="F424" s="1">
        <v>3350.5</v>
      </c>
      <c r="G424" s="1">
        <v>2167.2399999999998</v>
      </c>
      <c r="H424" t="s">
        <v>966</v>
      </c>
      <c r="I424" s="2">
        <v>2022</v>
      </c>
      <c r="J424" s="5" t="s">
        <v>194</v>
      </c>
      <c r="K424" t="s">
        <v>193</v>
      </c>
      <c r="L424" t="s">
        <v>47</v>
      </c>
      <c r="M424">
        <v>1083</v>
      </c>
      <c r="N424" t="s">
        <v>247</v>
      </c>
    </row>
    <row r="425" spans="1:14" ht="28.8" x14ac:dyDescent="0.3">
      <c r="A425" t="s">
        <v>248</v>
      </c>
      <c r="B425" s="5" t="s">
        <v>249</v>
      </c>
      <c r="C425" s="1"/>
      <c r="D425" s="1"/>
      <c r="E425" s="1"/>
      <c r="F425" s="1">
        <v>4630.03</v>
      </c>
      <c r="G425" s="1">
        <v>4029.99</v>
      </c>
      <c r="H425" t="s">
        <v>966</v>
      </c>
      <c r="I425" s="2">
        <v>2022</v>
      </c>
      <c r="J425" s="5" t="s">
        <v>194</v>
      </c>
      <c r="K425" t="s">
        <v>193</v>
      </c>
      <c r="L425" t="s">
        <v>47</v>
      </c>
      <c r="M425">
        <v>1160</v>
      </c>
      <c r="N425" t="s">
        <v>250</v>
      </c>
    </row>
    <row r="426" spans="1:14" ht="28.8" x14ac:dyDescent="0.3">
      <c r="A426" t="s">
        <v>251</v>
      </c>
      <c r="B426" s="5" t="s">
        <v>252</v>
      </c>
      <c r="C426" s="1"/>
      <c r="D426" s="1"/>
      <c r="E426" s="1"/>
      <c r="F426" s="1">
        <v>3813.05</v>
      </c>
      <c r="G426" s="1">
        <v>3683.15</v>
      </c>
      <c r="H426" t="s">
        <v>966</v>
      </c>
      <c r="I426" s="2">
        <v>2022</v>
      </c>
      <c r="J426" s="5" t="s">
        <v>194</v>
      </c>
      <c r="K426" t="s">
        <v>193</v>
      </c>
      <c r="L426" t="s">
        <v>47</v>
      </c>
      <c r="M426">
        <v>1050</v>
      </c>
      <c r="N426" t="s">
        <v>56</v>
      </c>
    </row>
    <row r="427" spans="1:14" ht="28.8" x14ac:dyDescent="0.3">
      <c r="A427" t="s">
        <v>253</v>
      </c>
      <c r="B427" s="5" t="s">
        <v>254</v>
      </c>
      <c r="C427" s="1"/>
      <c r="D427" s="1"/>
      <c r="E427" s="1"/>
      <c r="F427" s="1">
        <v>12692.28</v>
      </c>
      <c r="G427" s="1">
        <v>8026.22</v>
      </c>
      <c r="H427" t="s">
        <v>966</v>
      </c>
      <c r="I427" s="2">
        <v>2022</v>
      </c>
      <c r="J427" s="5" t="s">
        <v>194</v>
      </c>
      <c r="K427" t="s">
        <v>193</v>
      </c>
      <c r="L427" t="s">
        <v>47</v>
      </c>
      <c r="M427">
        <v>1090</v>
      </c>
      <c r="N427" t="s">
        <v>58</v>
      </c>
    </row>
    <row r="428" spans="1:14" ht="28.8" x14ac:dyDescent="0.3">
      <c r="A428" t="s">
        <v>255</v>
      </c>
      <c r="B428" s="5" t="s">
        <v>256</v>
      </c>
      <c r="C428" s="1"/>
      <c r="D428" s="1"/>
      <c r="E428" s="1"/>
      <c r="F428" s="1">
        <v>10318.57</v>
      </c>
      <c r="G428" s="1">
        <v>5933.35</v>
      </c>
      <c r="H428" t="s">
        <v>966</v>
      </c>
      <c r="I428" s="2">
        <v>2022</v>
      </c>
      <c r="J428" s="5" t="s">
        <v>194</v>
      </c>
      <c r="K428" t="s">
        <v>193</v>
      </c>
      <c r="L428" t="s">
        <v>47</v>
      </c>
      <c r="M428">
        <v>1140</v>
      </c>
      <c r="N428" t="s">
        <v>257</v>
      </c>
    </row>
    <row r="429" spans="1:14" ht="28.8" x14ac:dyDescent="0.3">
      <c r="A429" t="s">
        <v>401</v>
      </c>
      <c r="B429" s="5" t="s">
        <v>402</v>
      </c>
      <c r="C429" s="1"/>
      <c r="D429" s="1"/>
      <c r="E429" s="1"/>
      <c r="F429" s="1">
        <v>5250</v>
      </c>
      <c r="G429" s="1"/>
      <c r="H429" t="s">
        <v>967</v>
      </c>
      <c r="I429">
        <v>2022</v>
      </c>
      <c r="J429" s="5" t="s">
        <v>396</v>
      </c>
      <c r="K429" t="s">
        <v>46</v>
      </c>
      <c r="L429" t="s">
        <v>47</v>
      </c>
      <c r="M429">
        <v>1180</v>
      </c>
      <c r="N429" t="s">
        <v>69</v>
      </c>
    </row>
    <row r="430" spans="1:14" ht="28.8" x14ac:dyDescent="0.3">
      <c r="A430" t="s">
        <v>258</v>
      </c>
      <c r="B430" s="5" t="s">
        <v>259</v>
      </c>
      <c r="C430" s="1"/>
      <c r="D430" s="1"/>
      <c r="E430" s="1"/>
      <c r="F430" s="1">
        <v>8722.36</v>
      </c>
      <c r="G430" s="1">
        <v>8501.3700000000008</v>
      </c>
      <c r="H430" t="s">
        <v>966</v>
      </c>
      <c r="I430" s="2">
        <v>2022</v>
      </c>
      <c r="J430" s="5" t="s">
        <v>194</v>
      </c>
      <c r="K430" t="s">
        <v>193</v>
      </c>
      <c r="L430" t="s">
        <v>47</v>
      </c>
      <c r="M430">
        <v>1200</v>
      </c>
      <c r="N430" t="s">
        <v>62</v>
      </c>
    </row>
    <row r="431" spans="1:14" ht="28.8" x14ac:dyDescent="0.3">
      <c r="A431" t="s">
        <v>260</v>
      </c>
      <c r="B431" s="5" t="s">
        <v>261</v>
      </c>
      <c r="C431" s="1">
        <v>82209.75</v>
      </c>
      <c r="D431" s="1"/>
      <c r="E431" s="1">
        <v>61791.89</v>
      </c>
      <c r="F431" s="1">
        <v>79602.880000000005</v>
      </c>
      <c r="G431" s="1">
        <v>64706.97</v>
      </c>
      <c r="H431" t="s">
        <v>966</v>
      </c>
      <c r="I431">
        <v>2019</v>
      </c>
      <c r="J431" s="5" t="s">
        <v>194</v>
      </c>
      <c r="K431" t="s">
        <v>193</v>
      </c>
      <c r="L431" t="s">
        <v>47</v>
      </c>
      <c r="M431">
        <v>1060</v>
      </c>
      <c r="N431" t="s">
        <v>53</v>
      </c>
    </row>
    <row r="432" spans="1:14" ht="28.8" x14ac:dyDescent="0.3">
      <c r="A432" t="s">
        <v>260</v>
      </c>
      <c r="B432" s="5" t="s">
        <v>261</v>
      </c>
      <c r="C432" s="1"/>
      <c r="D432" s="1">
        <v>5000</v>
      </c>
      <c r="E432" s="1"/>
      <c r="F432" s="1"/>
      <c r="G432" s="1"/>
      <c r="H432" t="s">
        <v>967</v>
      </c>
      <c r="I432">
        <v>2020</v>
      </c>
      <c r="J432" s="5" t="s">
        <v>396</v>
      </c>
      <c r="K432" t="s">
        <v>46</v>
      </c>
      <c r="L432" t="s">
        <v>47</v>
      </c>
      <c r="M432">
        <v>1060</v>
      </c>
      <c r="N432" t="s">
        <v>53</v>
      </c>
    </row>
    <row r="433" spans="1:14" ht="28.8" x14ac:dyDescent="0.3">
      <c r="A433" t="s">
        <v>260</v>
      </c>
      <c r="B433" s="5" t="s">
        <v>261</v>
      </c>
      <c r="C433" s="1">
        <v>30000</v>
      </c>
      <c r="D433" s="1">
        <v>20000</v>
      </c>
      <c r="E433" s="1"/>
      <c r="F433" s="1"/>
      <c r="G433" s="1"/>
      <c r="H433" t="s">
        <v>972</v>
      </c>
      <c r="I433">
        <v>2018</v>
      </c>
      <c r="J433" s="5" t="s">
        <v>522</v>
      </c>
      <c r="K433" t="s">
        <v>46</v>
      </c>
      <c r="L433" t="s">
        <v>47</v>
      </c>
      <c r="M433">
        <v>1060</v>
      </c>
      <c r="N433" t="s">
        <v>53</v>
      </c>
    </row>
    <row r="434" spans="1:14" ht="28.8" x14ac:dyDescent="0.3">
      <c r="A434" t="s">
        <v>260</v>
      </c>
      <c r="B434" s="5" t="s">
        <v>261</v>
      </c>
      <c r="C434" s="1">
        <v>23000</v>
      </c>
      <c r="D434" s="1"/>
      <c r="E434" s="1"/>
      <c r="F434" s="1"/>
      <c r="G434" s="1"/>
      <c r="H434" t="s">
        <v>964</v>
      </c>
      <c r="I434">
        <v>2019</v>
      </c>
      <c r="J434" s="5" t="s">
        <v>566</v>
      </c>
      <c r="K434" t="s">
        <v>46</v>
      </c>
      <c r="L434" t="s">
        <v>47</v>
      </c>
      <c r="M434">
        <v>1060</v>
      </c>
      <c r="N434" t="s">
        <v>53</v>
      </c>
    </row>
    <row r="435" spans="1:14" ht="28.8" x14ac:dyDescent="0.3">
      <c r="A435" t="s">
        <v>260</v>
      </c>
      <c r="B435" s="5" t="s">
        <v>261</v>
      </c>
      <c r="C435" s="1">
        <v>22000</v>
      </c>
      <c r="D435" s="1"/>
      <c r="E435" s="1"/>
      <c r="F435" s="1"/>
      <c r="G435" s="1"/>
      <c r="H435" t="s">
        <v>964</v>
      </c>
      <c r="I435">
        <v>2019</v>
      </c>
      <c r="J435" s="5" t="s">
        <v>566</v>
      </c>
      <c r="K435" t="s">
        <v>46</v>
      </c>
      <c r="L435" t="s">
        <v>47</v>
      </c>
      <c r="M435">
        <v>1060</v>
      </c>
      <c r="N435" t="s">
        <v>53</v>
      </c>
    </row>
    <row r="436" spans="1:14" ht="28.8" x14ac:dyDescent="0.3">
      <c r="A436" t="s">
        <v>260</v>
      </c>
      <c r="B436" s="5" t="s">
        <v>261</v>
      </c>
      <c r="C436" s="1">
        <v>9200</v>
      </c>
      <c r="D436" s="1"/>
      <c r="E436" s="1"/>
      <c r="F436" s="1"/>
      <c r="G436" s="1"/>
      <c r="H436" t="s">
        <v>964</v>
      </c>
      <c r="I436">
        <v>2019</v>
      </c>
      <c r="J436" s="5" t="s">
        <v>566</v>
      </c>
      <c r="K436" t="s">
        <v>46</v>
      </c>
      <c r="L436" t="s">
        <v>47</v>
      </c>
      <c r="M436">
        <v>1060</v>
      </c>
      <c r="N436" t="s">
        <v>53</v>
      </c>
    </row>
    <row r="437" spans="1:14" ht="28.8" x14ac:dyDescent="0.3">
      <c r="A437" t="s">
        <v>260</v>
      </c>
      <c r="B437" s="5" t="s">
        <v>261</v>
      </c>
      <c r="C437" s="1">
        <v>21217.51</v>
      </c>
      <c r="D437" s="1"/>
      <c r="E437" s="1"/>
      <c r="F437" s="1"/>
      <c r="G437" s="1"/>
      <c r="H437" t="s">
        <v>964</v>
      </c>
      <c r="I437">
        <v>2019</v>
      </c>
      <c r="J437" s="5" t="s">
        <v>566</v>
      </c>
      <c r="K437" t="s">
        <v>46</v>
      </c>
      <c r="L437" t="s">
        <v>47</v>
      </c>
      <c r="M437">
        <v>1060</v>
      </c>
      <c r="N437" t="s">
        <v>53</v>
      </c>
    </row>
    <row r="438" spans="1:14" ht="28.8" x14ac:dyDescent="0.3">
      <c r="A438" t="s">
        <v>260</v>
      </c>
      <c r="B438" s="5" t="s">
        <v>261</v>
      </c>
      <c r="C438" s="1"/>
      <c r="D438" s="1">
        <v>20578.11</v>
      </c>
      <c r="E438" s="1"/>
      <c r="F438" s="1"/>
      <c r="G438" s="1"/>
      <c r="H438" t="s">
        <v>964</v>
      </c>
      <c r="I438">
        <v>2020</v>
      </c>
      <c r="J438" s="5" t="s">
        <v>566</v>
      </c>
      <c r="K438" t="s">
        <v>46</v>
      </c>
      <c r="L438" t="s">
        <v>47</v>
      </c>
      <c r="M438">
        <v>1060</v>
      </c>
      <c r="N438" t="s">
        <v>53</v>
      </c>
    </row>
    <row r="439" spans="1:14" ht="28.8" x14ac:dyDescent="0.3">
      <c r="A439" t="s">
        <v>260</v>
      </c>
      <c r="B439" s="5" t="s">
        <v>261</v>
      </c>
      <c r="C439" s="1"/>
      <c r="D439" s="1">
        <v>16090.71</v>
      </c>
      <c r="E439" s="1"/>
      <c r="F439" s="1"/>
      <c r="G439" s="1"/>
      <c r="H439" t="s">
        <v>964</v>
      </c>
      <c r="I439">
        <v>2020</v>
      </c>
      <c r="J439" s="5" t="s">
        <v>566</v>
      </c>
      <c r="K439" t="s">
        <v>46</v>
      </c>
      <c r="L439" t="s">
        <v>47</v>
      </c>
      <c r="M439">
        <v>1060</v>
      </c>
      <c r="N439" t="s">
        <v>53</v>
      </c>
    </row>
    <row r="440" spans="1:14" ht="28.8" x14ac:dyDescent="0.3">
      <c r="A440" t="s">
        <v>260</v>
      </c>
      <c r="B440" s="5" t="s">
        <v>261</v>
      </c>
      <c r="C440" s="1"/>
      <c r="D440" s="1">
        <v>9317.16</v>
      </c>
      <c r="E440" s="1"/>
      <c r="F440" s="1"/>
      <c r="G440" s="1"/>
      <c r="H440" t="s">
        <v>964</v>
      </c>
      <c r="I440">
        <v>2020</v>
      </c>
      <c r="J440" s="5" t="s">
        <v>566</v>
      </c>
      <c r="K440" t="s">
        <v>46</v>
      </c>
      <c r="L440" t="s">
        <v>47</v>
      </c>
      <c r="M440">
        <v>1060</v>
      </c>
      <c r="N440" t="s">
        <v>53</v>
      </c>
    </row>
    <row r="441" spans="1:14" ht="28.8" x14ac:dyDescent="0.3">
      <c r="A441" t="s">
        <v>260</v>
      </c>
      <c r="B441" s="5" t="s">
        <v>261</v>
      </c>
      <c r="C441" s="1"/>
      <c r="D441" s="1"/>
      <c r="E441" s="1"/>
      <c r="F441" s="1">
        <v>52080</v>
      </c>
      <c r="G441" s="1"/>
      <c r="H441" t="s">
        <v>964</v>
      </c>
      <c r="I441">
        <v>2022</v>
      </c>
      <c r="J441" s="5" t="s">
        <v>670</v>
      </c>
      <c r="K441" t="s">
        <v>46</v>
      </c>
      <c r="L441" t="s">
        <v>47</v>
      </c>
      <c r="M441">
        <v>1060</v>
      </c>
      <c r="N441" t="s">
        <v>53</v>
      </c>
    </row>
    <row r="442" spans="1:14" ht="28.8" x14ac:dyDescent="0.3">
      <c r="A442" t="s">
        <v>260</v>
      </c>
      <c r="B442" s="5" t="s">
        <v>261</v>
      </c>
      <c r="C442" s="1">
        <v>5200</v>
      </c>
      <c r="D442" s="1"/>
      <c r="E442" s="1"/>
      <c r="F442" s="1"/>
      <c r="G442" s="1"/>
      <c r="H442" t="s">
        <v>964</v>
      </c>
      <c r="I442">
        <v>2019</v>
      </c>
      <c r="J442" s="5" t="s">
        <v>751</v>
      </c>
      <c r="K442" t="s">
        <v>67</v>
      </c>
      <c r="L442" t="s">
        <v>47</v>
      </c>
      <c r="M442">
        <v>1060</v>
      </c>
      <c r="N442" t="s">
        <v>53</v>
      </c>
    </row>
    <row r="443" spans="1:14" ht="28.8" x14ac:dyDescent="0.3">
      <c r="A443" t="s">
        <v>260</v>
      </c>
      <c r="B443" s="5" t="s">
        <v>261</v>
      </c>
      <c r="C443" s="1">
        <v>2100</v>
      </c>
      <c r="D443" s="1"/>
      <c r="E443" s="1"/>
      <c r="F443" s="1"/>
      <c r="G443" s="1"/>
      <c r="H443" t="s">
        <v>964</v>
      </c>
      <c r="I443">
        <v>2019</v>
      </c>
      <c r="J443" s="5" t="s">
        <v>751</v>
      </c>
      <c r="K443" t="s">
        <v>67</v>
      </c>
      <c r="L443" t="s">
        <v>47</v>
      </c>
      <c r="M443">
        <v>1060</v>
      </c>
      <c r="N443" t="s">
        <v>53</v>
      </c>
    </row>
    <row r="444" spans="1:14" ht="28.8" x14ac:dyDescent="0.3">
      <c r="A444" t="s">
        <v>260</v>
      </c>
      <c r="B444" s="5" t="s">
        <v>261</v>
      </c>
      <c r="C444" s="1">
        <v>2700</v>
      </c>
      <c r="D444" s="1"/>
      <c r="E444" s="1"/>
      <c r="F444" s="1"/>
      <c r="G444" s="1"/>
      <c r="H444" t="s">
        <v>964</v>
      </c>
      <c r="I444">
        <v>2019</v>
      </c>
      <c r="J444" s="5" t="s">
        <v>751</v>
      </c>
      <c r="K444" t="s">
        <v>67</v>
      </c>
      <c r="L444" t="s">
        <v>47</v>
      </c>
      <c r="M444">
        <v>1060</v>
      </c>
      <c r="N444" t="s">
        <v>53</v>
      </c>
    </row>
    <row r="445" spans="1:14" ht="28.8" x14ac:dyDescent="0.3">
      <c r="A445" t="s">
        <v>260</v>
      </c>
      <c r="B445" s="5" t="s">
        <v>261</v>
      </c>
      <c r="C445" s="1">
        <v>237535.49</v>
      </c>
      <c r="D445" s="1"/>
      <c r="E445" s="1">
        <v>226262.28</v>
      </c>
      <c r="F445" s="1"/>
      <c r="G445" s="1"/>
      <c r="H445" t="s">
        <v>964</v>
      </c>
      <c r="I445">
        <v>2017</v>
      </c>
      <c r="J445" s="5" t="s">
        <v>799</v>
      </c>
      <c r="K445" t="s">
        <v>15</v>
      </c>
      <c r="L445" t="s">
        <v>47</v>
      </c>
      <c r="M445">
        <v>1060</v>
      </c>
      <c r="N445" t="s">
        <v>53</v>
      </c>
    </row>
    <row r="446" spans="1:14" ht="28.8" x14ac:dyDescent="0.3">
      <c r="A446" t="s">
        <v>262</v>
      </c>
      <c r="B446" s="5" t="s">
        <v>263</v>
      </c>
      <c r="C446" s="1"/>
      <c r="D446" s="1"/>
      <c r="E446" s="1"/>
      <c r="F446" s="1">
        <v>2837.4</v>
      </c>
      <c r="G446" s="1">
        <v>9279.39</v>
      </c>
      <c r="H446" t="s">
        <v>966</v>
      </c>
      <c r="I446" s="2">
        <v>2022</v>
      </c>
      <c r="J446" s="5" t="s">
        <v>194</v>
      </c>
      <c r="K446" t="s">
        <v>193</v>
      </c>
      <c r="L446" t="s">
        <v>47</v>
      </c>
      <c r="M446" s="2">
        <v>1210</v>
      </c>
      <c r="N446" s="2" t="s">
        <v>63</v>
      </c>
    </row>
    <row r="447" spans="1:14" ht="28.8" x14ac:dyDescent="0.3">
      <c r="A447" t="s">
        <v>403</v>
      </c>
      <c r="B447" s="5" t="s">
        <v>404</v>
      </c>
      <c r="C447" s="1">
        <v>2500</v>
      </c>
      <c r="D447" s="1"/>
      <c r="E447" s="1"/>
      <c r="F447" s="1"/>
      <c r="G447" s="1"/>
      <c r="H447" t="s">
        <v>967</v>
      </c>
      <c r="I447">
        <v>2019</v>
      </c>
      <c r="J447" s="5" t="s">
        <v>396</v>
      </c>
      <c r="K447" t="s">
        <v>46</v>
      </c>
      <c r="L447" t="s">
        <v>47</v>
      </c>
      <c r="M447">
        <v>1190</v>
      </c>
      <c r="N447" t="s">
        <v>157</v>
      </c>
    </row>
    <row r="448" spans="1:14" ht="43.2" x14ac:dyDescent="0.3">
      <c r="A448" t="s">
        <v>893</v>
      </c>
      <c r="B448" s="5" t="s">
        <v>894</v>
      </c>
      <c r="C448" s="1">
        <f>170991.63+331.27+97828.16</f>
        <v>269151.06</v>
      </c>
      <c r="D448" s="1">
        <f>164051.21+3817.76</f>
        <v>167868.97</v>
      </c>
      <c r="E448" s="1">
        <f>253807.53+87112.36</f>
        <v>340919.89</v>
      </c>
      <c r="F448" s="1">
        <v>275109.07</v>
      </c>
      <c r="G448" s="1">
        <v>293856.74000000005</v>
      </c>
      <c r="H448" s="2" t="s">
        <v>974</v>
      </c>
      <c r="I448" s="2">
        <v>2019</v>
      </c>
      <c r="J448" s="6" t="s">
        <v>934</v>
      </c>
      <c r="K448" s="2" t="s">
        <v>15</v>
      </c>
      <c r="L448" s="2" t="s">
        <v>47</v>
      </c>
      <c r="M448" s="2">
        <v>1070</v>
      </c>
      <c r="N448" s="2" t="s">
        <v>23</v>
      </c>
    </row>
    <row r="449" spans="1:14" ht="43.2" x14ac:dyDescent="0.3">
      <c r="A449" t="s">
        <v>895</v>
      </c>
      <c r="B449" s="5" t="s">
        <v>896</v>
      </c>
      <c r="C449" s="1">
        <f>139390.79+270.04+79703.38</f>
        <v>219364.21000000002</v>
      </c>
      <c r="D449" s="1">
        <f>133733.02+2931.52</f>
        <v>136664.53999999998</v>
      </c>
      <c r="E449" s="1">
        <f>206901.54+71013.19</f>
        <v>277914.73</v>
      </c>
      <c r="F449" s="1">
        <v>224266.34999999998</v>
      </c>
      <c r="G449" s="1">
        <v>239549.27000000002</v>
      </c>
      <c r="H449" s="2" t="s">
        <v>974</v>
      </c>
      <c r="I449" s="2">
        <v>2019</v>
      </c>
      <c r="J449" s="6" t="s">
        <v>934</v>
      </c>
      <c r="K449" s="2" t="s">
        <v>15</v>
      </c>
      <c r="L449" s="2" t="s">
        <v>47</v>
      </c>
      <c r="M449" s="2">
        <v>1050</v>
      </c>
      <c r="N449" s="2" t="s">
        <v>56</v>
      </c>
    </row>
    <row r="450" spans="1:14" ht="43.2" x14ac:dyDescent="0.3">
      <c r="A450" t="s">
        <v>897</v>
      </c>
      <c r="B450" s="5" t="s">
        <v>898</v>
      </c>
      <c r="C450" s="1">
        <f>92943.8+180.06+53063.54</f>
        <v>146187.4</v>
      </c>
      <c r="D450" s="1">
        <f>89171.27+1624.23</f>
        <v>90795.5</v>
      </c>
      <c r="E450" s="1">
        <f>137959+47350.58</f>
        <v>185309.58000000002</v>
      </c>
      <c r="F450" s="1">
        <v>149537.60999999999</v>
      </c>
      <c r="G450" s="1">
        <v>159728.04999999999</v>
      </c>
      <c r="H450" s="2" t="s">
        <v>974</v>
      </c>
      <c r="I450" s="2">
        <v>2019</v>
      </c>
      <c r="J450" s="6" t="s">
        <v>934</v>
      </c>
      <c r="K450" s="2" t="s">
        <v>15</v>
      </c>
      <c r="L450" s="2" t="s">
        <v>47</v>
      </c>
      <c r="M450" s="2">
        <v>1040</v>
      </c>
      <c r="N450" s="2" t="s">
        <v>57</v>
      </c>
    </row>
    <row r="451" spans="1:14" ht="43.2" x14ac:dyDescent="0.3">
      <c r="A451" t="s">
        <v>899</v>
      </c>
      <c r="B451" s="5" t="s">
        <v>900</v>
      </c>
      <c r="C451" s="1">
        <f>89448+173.28+51058.5</f>
        <v>140679.78</v>
      </c>
      <c r="D451" s="1">
        <f>85817.36+1525.63</f>
        <v>87342.99</v>
      </c>
      <c r="E451" s="1">
        <f>132770.08+45569.63</f>
        <v>178339.71</v>
      </c>
      <c r="F451" s="1">
        <v>143913.20000000001</v>
      </c>
      <c r="G451" s="1">
        <v>153720.35</v>
      </c>
      <c r="H451" s="2" t="s">
        <v>974</v>
      </c>
      <c r="I451" s="2">
        <v>2019</v>
      </c>
      <c r="J451" s="6" t="s">
        <v>934</v>
      </c>
      <c r="K451" s="2" t="s">
        <v>15</v>
      </c>
      <c r="L451" s="2" t="s">
        <v>47</v>
      </c>
      <c r="M451" s="2">
        <v>1140</v>
      </c>
      <c r="N451" s="2" t="s">
        <v>257</v>
      </c>
    </row>
    <row r="452" spans="1:14" ht="43.2" x14ac:dyDescent="0.3">
      <c r="A452" t="s">
        <v>901</v>
      </c>
      <c r="B452" s="5" t="s">
        <v>902</v>
      </c>
      <c r="C452" s="1">
        <f>53653.29+103.94+30650.68</f>
        <v>84407.91</v>
      </c>
      <c r="D452" s="1">
        <f>51475.55+1019.08</f>
        <v>52494.630000000005</v>
      </c>
      <c r="E452" s="1">
        <f>79639.05+27333.89</f>
        <v>106972.94</v>
      </c>
      <c r="F452" s="1">
        <v>86322.98000000001</v>
      </c>
      <c r="G452" s="1">
        <v>92205.569999999992</v>
      </c>
      <c r="H452" s="2" t="s">
        <v>974</v>
      </c>
      <c r="I452" s="2">
        <v>2019</v>
      </c>
      <c r="J452" s="6" t="s">
        <v>934</v>
      </c>
      <c r="K452" s="2" t="s">
        <v>15</v>
      </c>
      <c r="L452" s="2" t="s">
        <v>47</v>
      </c>
      <c r="M452" s="2">
        <v>1083</v>
      </c>
      <c r="N452" s="2" t="s">
        <v>247</v>
      </c>
    </row>
    <row r="453" spans="1:14" ht="43.2" x14ac:dyDescent="0.3">
      <c r="A453" t="s">
        <v>903</v>
      </c>
      <c r="B453" s="5" t="s">
        <v>904</v>
      </c>
      <c r="C453" s="1">
        <f>96774.1+187.48+55260.42</f>
        <v>152222</v>
      </c>
      <c r="D453" s="1">
        <f>92846.1+1731.99</f>
        <v>94578.090000000011</v>
      </c>
      <c r="E453" s="1">
        <f>143644.41+49301.95</f>
        <v>192946.36</v>
      </c>
      <c r="F453" s="1">
        <v>155700.19</v>
      </c>
      <c r="G453" s="1">
        <v>166310.58000000002</v>
      </c>
      <c r="H453" s="2" t="s">
        <v>974</v>
      </c>
      <c r="I453" s="2">
        <v>2019</v>
      </c>
      <c r="J453" s="6" t="s">
        <v>934</v>
      </c>
      <c r="K453" s="2" t="s">
        <v>15</v>
      </c>
      <c r="L453" s="2" t="s">
        <v>47</v>
      </c>
      <c r="M453" s="2">
        <v>1090</v>
      </c>
      <c r="N453" s="2" t="s">
        <v>58</v>
      </c>
    </row>
    <row r="454" spans="1:14" ht="43.2" x14ac:dyDescent="0.3">
      <c r="A454" t="s">
        <v>905</v>
      </c>
      <c r="B454" s="5" t="s">
        <v>906</v>
      </c>
      <c r="C454" s="1">
        <f>53562+103.77+30598.32</f>
        <v>84264.09</v>
      </c>
      <c r="D454" s="1">
        <f>51387.96+1019.08</f>
        <v>52407.040000000001</v>
      </c>
      <c r="E454" s="1">
        <f>79503.54+27287.38</f>
        <v>106790.92</v>
      </c>
      <c r="F454" s="1">
        <v>86176.11</v>
      </c>
      <c r="G454" s="1">
        <v>92048.69</v>
      </c>
      <c r="H454" s="2" t="s">
        <v>974</v>
      </c>
      <c r="I454" s="2">
        <v>2019</v>
      </c>
      <c r="J454" s="6" t="s">
        <v>934</v>
      </c>
      <c r="K454" s="2" t="s">
        <v>15</v>
      </c>
      <c r="L454" s="2" t="s">
        <v>47</v>
      </c>
      <c r="M454" s="2">
        <v>1081</v>
      </c>
      <c r="N454" s="2" t="s">
        <v>449</v>
      </c>
    </row>
    <row r="455" spans="1:14" ht="43.2" x14ac:dyDescent="0.3">
      <c r="A455" t="s">
        <v>907</v>
      </c>
      <c r="B455" s="5" t="s">
        <v>908</v>
      </c>
      <c r="C455" s="1">
        <f>77786.94+150.7+44370.26</f>
        <v>122307.9</v>
      </c>
      <c r="D455" s="1">
        <f>74629.62+1198.07</f>
        <v>75827.69</v>
      </c>
      <c r="E455" s="1">
        <f>115461.27+39628.87</f>
        <v>155090.14000000001</v>
      </c>
      <c r="F455" s="1">
        <v>125151.69</v>
      </c>
      <c r="G455" s="1">
        <v>133680.31</v>
      </c>
      <c r="H455" s="2" t="s">
        <v>974</v>
      </c>
      <c r="I455" s="2">
        <v>2019</v>
      </c>
      <c r="J455" s="6" t="s">
        <v>934</v>
      </c>
      <c r="K455" s="2" t="s">
        <v>15</v>
      </c>
      <c r="L455" s="2" t="s">
        <v>47</v>
      </c>
      <c r="M455" s="2">
        <v>1160</v>
      </c>
      <c r="N455" s="2" t="s">
        <v>250</v>
      </c>
    </row>
    <row r="456" spans="1:14" ht="43.2" x14ac:dyDescent="0.3">
      <c r="A456" t="s">
        <v>909</v>
      </c>
      <c r="B456" s="5" t="s">
        <v>910</v>
      </c>
      <c r="C456" s="1">
        <f>192960.87+373.83+110428.68</f>
        <v>303763.38</v>
      </c>
      <c r="D456" s="1">
        <f>185128.74+4436.9</f>
        <v>189565.63999999998</v>
      </c>
      <c r="E456" s="1">
        <f>286417.08+98304.68</f>
        <v>384721.76</v>
      </c>
      <c r="F456" s="1">
        <v>310455.46999999997</v>
      </c>
      <c r="G456" s="1">
        <v>331611.86</v>
      </c>
      <c r="H456" s="2" t="s">
        <v>974</v>
      </c>
      <c r="I456" s="2">
        <v>2019</v>
      </c>
      <c r="J456" s="6" t="s">
        <v>934</v>
      </c>
      <c r="K456" s="2" t="s">
        <v>15</v>
      </c>
      <c r="L456" s="2" t="s">
        <v>47</v>
      </c>
      <c r="M456" s="2">
        <v>1030</v>
      </c>
      <c r="N456" s="2" t="s">
        <v>20</v>
      </c>
    </row>
    <row r="457" spans="1:14" ht="43.2" x14ac:dyDescent="0.3">
      <c r="A457" t="s">
        <v>911</v>
      </c>
      <c r="B457" s="5" t="s">
        <v>912</v>
      </c>
      <c r="C457" s="1">
        <f>53639.43+103.92+30642.73</f>
        <v>84386.08</v>
      </c>
      <c r="D457" s="1">
        <f>51462.25+1019.08</f>
        <v>52481.33</v>
      </c>
      <c r="E457" s="1">
        <f>79618.46+27326.82</f>
        <v>106945.28</v>
      </c>
      <c r="F457" s="1">
        <v>86300.67</v>
      </c>
      <c r="G457" s="1">
        <v>92181.74</v>
      </c>
      <c r="H457" s="2" t="s">
        <v>974</v>
      </c>
      <c r="I457" s="2">
        <v>2019</v>
      </c>
      <c r="J457" s="6" t="s">
        <v>934</v>
      </c>
      <c r="K457" s="2" t="s">
        <v>15</v>
      </c>
      <c r="L457" s="2" t="s">
        <v>47</v>
      </c>
      <c r="M457" s="2">
        <v>1082</v>
      </c>
      <c r="N457" s="2" t="s">
        <v>61</v>
      </c>
    </row>
    <row r="458" spans="1:14" ht="43.2" x14ac:dyDescent="0.3">
      <c r="A458" t="s">
        <v>913</v>
      </c>
      <c r="B458" s="5" t="s">
        <v>914</v>
      </c>
      <c r="C458" s="1">
        <f>96277.45+186.52+54975.57</f>
        <v>151439.54</v>
      </c>
      <c r="D458" s="1">
        <f>92369.61+1716.72</f>
        <v>94086.33</v>
      </c>
      <c r="E458" s="1">
        <f>142907.21+49048.92</f>
        <v>191956.13</v>
      </c>
      <c r="F458" s="1">
        <v>154901.11000000002</v>
      </c>
      <c r="G458" s="1">
        <v>165457.05000000002</v>
      </c>
      <c r="H458" s="2" t="s">
        <v>974</v>
      </c>
      <c r="I458" s="2">
        <v>2019</v>
      </c>
      <c r="J458" s="6" t="s">
        <v>934</v>
      </c>
      <c r="K458" s="2" t="s">
        <v>15</v>
      </c>
      <c r="L458" s="2" t="s">
        <v>47</v>
      </c>
      <c r="M458" s="2">
        <v>1060</v>
      </c>
      <c r="N458" s="2" t="s">
        <v>53</v>
      </c>
    </row>
    <row r="459" spans="1:14" ht="43.2" x14ac:dyDescent="0.3">
      <c r="A459" t="s">
        <v>915</v>
      </c>
      <c r="B459" s="5" t="s">
        <v>916</v>
      </c>
      <c r="C459" s="1">
        <f>149280.07+289.2+85375.41</f>
        <v>234944.68000000002</v>
      </c>
      <c r="D459" s="1">
        <f>143220.91+3207.66</f>
        <v>146428.57</v>
      </c>
      <c r="E459" s="1">
        <f>221580.47+76051.32</f>
        <v>297631.79000000004</v>
      </c>
      <c r="F459" s="1">
        <v>240177.25</v>
      </c>
      <c r="G459" s="1">
        <v>256544.45000000004</v>
      </c>
      <c r="H459" s="2" t="s">
        <v>974</v>
      </c>
      <c r="I459" s="2">
        <v>2019</v>
      </c>
      <c r="J459" s="6" t="s">
        <v>934</v>
      </c>
      <c r="K459" s="2" t="s">
        <v>15</v>
      </c>
      <c r="L459" s="2" t="s">
        <v>47</v>
      </c>
      <c r="M459" s="2">
        <v>1080</v>
      </c>
      <c r="N459" s="2" t="s">
        <v>28</v>
      </c>
    </row>
    <row r="460" spans="1:14" ht="43.2" x14ac:dyDescent="0.3">
      <c r="A460" t="s">
        <v>917</v>
      </c>
      <c r="B460" s="5" t="s">
        <v>918</v>
      </c>
      <c r="C460" s="1">
        <f>53762.77+104.16+30713.48</f>
        <v>84580.41</v>
      </c>
      <c r="D460" s="1">
        <f>51580.59+1019.08</f>
        <v>52599.67</v>
      </c>
      <c r="E460" s="1">
        <f>79801.55+27389.66</f>
        <v>107191.21</v>
      </c>
      <c r="F460" s="1">
        <v>86499.13</v>
      </c>
      <c r="G460" s="1">
        <v>92393.73</v>
      </c>
      <c r="H460" s="2" t="s">
        <v>974</v>
      </c>
      <c r="I460" s="2">
        <v>2019</v>
      </c>
      <c r="J460" s="6" t="s">
        <v>934</v>
      </c>
      <c r="K460" s="2" t="s">
        <v>15</v>
      </c>
      <c r="L460" s="2" t="s">
        <v>47</v>
      </c>
      <c r="M460" s="2">
        <v>1210</v>
      </c>
      <c r="N460" s="2" t="s">
        <v>63</v>
      </c>
    </row>
    <row r="461" spans="1:14" ht="43.2" x14ac:dyDescent="0.3">
      <c r="A461" t="s">
        <v>919</v>
      </c>
      <c r="B461" s="5" t="s">
        <v>920</v>
      </c>
      <c r="C461" s="1">
        <f>67783.78+131.32+28768.25</f>
        <v>96683.35</v>
      </c>
      <c r="D461" s="1">
        <f>65032.48+1909.83</f>
        <v>66942.31</v>
      </c>
      <c r="E461" s="1">
        <f>100613.3+31015.93</f>
        <v>131629.23000000001</v>
      </c>
      <c r="F461" s="1">
        <v>109057.56000000001</v>
      </c>
      <c r="G461" s="1">
        <v>116489.43</v>
      </c>
      <c r="H461" s="2" t="s">
        <v>974</v>
      </c>
      <c r="I461" s="2">
        <v>2019</v>
      </c>
      <c r="J461" s="6" t="s">
        <v>934</v>
      </c>
      <c r="K461" s="2" t="s">
        <v>15</v>
      </c>
      <c r="L461" s="2" t="s">
        <v>47</v>
      </c>
      <c r="M461" s="2">
        <v>1200</v>
      </c>
      <c r="N461" s="2" t="s">
        <v>62</v>
      </c>
    </row>
    <row r="462" spans="1:14" ht="43.2" x14ac:dyDescent="0.3">
      <c r="A462" t="s">
        <v>921</v>
      </c>
      <c r="B462" s="5" t="s">
        <v>922</v>
      </c>
      <c r="C462" s="1">
        <f>86125.27+166.85+49152.73</f>
        <v>135444.85</v>
      </c>
      <c r="D462" s="1">
        <f>82629.5+1432.42</f>
        <v>84061.92</v>
      </c>
      <c r="E462" s="1">
        <f>127838.07+43876.86</f>
        <v>171714.93</v>
      </c>
      <c r="F462" s="1">
        <v>138567.24</v>
      </c>
      <c r="G462" s="1">
        <v>148010.1</v>
      </c>
      <c r="H462" s="2" t="s">
        <v>974</v>
      </c>
      <c r="I462" s="2">
        <v>2019</v>
      </c>
      <c r="J462" s="6" t="s">
        <v>934</v>
      </c>
      <c r="K462" s="2" t="s">
        <v>15</v>
      </c>
      <c r="L462" s="2" t="s">
        <v>47</v>
      </c>
      <c r="M462" s="2">
        <v>1150</v>
      </c>
      <c r="N462" s="2" t="s">
        <v>50</v>
      </c>
    </row>
    <row r="463" spans="1:14" ht="43.2" x14ac:dyDescent="0.3">
      <c r="A463" t="s">
        <v>923</v>
      </c>
      <c r="B463" s="5" t="s">
        <v>924</v>
      </c>
      <c r="C463" s="1">
        <f>135246.41+262.02+77326.34</f>
        <v>212834.77</v>
      </c>
      <c r="D463" s="1">
        <f>129756.85+2815.19</f>
        <v>132572.04</v>
      </c>
      <c r="E463" s="1">
        <f>200749.91+68901.81</f>
        <v>269651.71999999997</v>
      </c>
      <c r="F463" s="1">
        <v>217598.43999999997</v>
      </c>
      <c r="G463" s="1">
        <v>232426.97</v>
      </c>
      <c r="H463" s="2" t="s">
        <v>974</v>
      </c>
      <c r="I463" s="2">
        <v>2019</v>
      </c>
      <c r="J463" s="6" t="s">
        <v>934</v>
      </c>
      <c r="K463" s="2" t="s">
        <v>15</v>
      </c>
      <c r="L463" s="2" t="s">
        <v>47</v>
      </c>
      <c r="M463" s="2">
        <v>1180</v>
      </c>
      <c r="N463" s="2" t="s">
        <v>69</v>
      </c>
    </row>
    <row r="464" spans="1:14" ht="43.2" x14ac:dyDescent="0.3">
      <c r="A464" t="s">
        <v>925</v>
      </c>
      <c r="B464" s="5" t="s">
        <v>926</v>
      </c>
      <c r="C464" s="1">
        <f>100049.7+193.83+57139.15</f>
        <v>157382.68</v>
      </c>
      <c r="D464" s="1">
        <f>95988.74+1822.37</f>
        <v>97811.11</v>
      </c>
      <c r="E464" s="1">
        <f>148506.47+50970.71</f>
        <v>199477.18</v>
      </c>
      <c r="F464" s="1">
        <v>160970.29999999999</v>
      </c>
      <c r="G464" s="1">
        <v>171939.84000000003</v>
      </c>
      <c r="H464" s="2" t="s">
        <v>974</v>
      </c>
      <c r="I464" s="2">
        <v>2019</v>
      </c>
      <c r="J464" s="6" t="s">
        <v>934</v>
      </c>
      <c r="K464" s="2" t="s">
        <v>15</v>
      </c>
      <c r="L464" s="2" t="s">
        <v>47</v>
      </c>
      <c r="M464" s="2">
        <v>1190</v>
      </c>
      <c r="N464" s="2" t="s">
        <v>157</v>
      </c>
    </row>
    <row r="465" spans="1:14" ht="43.2" x14ac:dyDescent="0.3">
      <c r="A465" t="s">
        <v>927</v>
      </c>
      <c r="B465" s="5" t="s">
        <v>928</v>
      </c>
      <c r="C465" s="1">
        <f>53673.75+103.98+30662.42</f>
        <v>84440.15</v>
      </c>
      <c r="D465" s="1">
        <f>51495.19+1019.08</f>
        <v>52514.270000000004</v>
      </c>
      <c r="E465" s="1">
        <f>79669.43+27344.31</f>
        <v>107013.73999999999</v>
      </c>
      <c r="F465" s="1">
        <v>86355.92</v>
      </c>
      <c r="G465" s="1">
        <v>92240.75</v>
      </c>
      <c r="H465" s="2" t="s">
        <v>974</v>
      </c>
      <c r="I465" s="2">
        <v>2019</v>
      </c>
      <c r="J465" s="6" t="s">
        <v>934</v>
      </c>
      <c r="K465" s="2" t="s">
        <v>15</v>
      </c>
      <c r="L465" s="2" t="s">
        <v>47</v>
      </c>
      <c r="M465" s="2">
        <v>1170</v>
      </c>
      <c r="N465" s="2" t="s">
        <v>372</v>
      </c>
    </row>
    <row r="466" spans="1:14" ht="28.8" x14ac:dyDescent="0.3">
      <c r="A466" t="s">
        <v>135</v>
      </c>
      <c r="B466" s="5" t="s">
        <v>136</v>
      </c>
      <c r="C466" s="1"/>
      <c r="D466" s="1">
        <v>44409.99</v>
      </c>
      <c r="E466" s="1"/>
      <c r="F466" s="1"/>
      <c r="G466" s="1"/>
      <c r="H466" t="s">
        <v>965</v>
      </c>
      <c r="I466">
        <v>2020</v>
      </c>
      <c r="J466" s="5" t="s">
        <v>113</v>
      </c>
      <c r="K466" t="s">
        <v>46</v>
      </c>
      <c r="L466" t="s">
        <v>114</v>
      </c>
      <c r="M466">
        <v>1030</v>
      </c>
      <c r="N466" t="s">
        <v>20</v>
      </c>
    </row>
    <row r="467" spans="1:14" ht="28.8" x14ac:dyDescent="0.3">
      <c r="A467" t="s">
        <v>135</v>
      </c>
      <c r="B467" s="5" t="s">
        <v>136</v>
      </c>
      <c r="C467" s="1">
        <v>24905.88</v>
      </c>
      <c r="D467" s="1">
        <v>25150.59</v>
      </c>
      <c r="E467" s="1">
        <v>29687.96</v>
      </c>
      <c r="F467" s="1">
        <v>34591.379999999997</v>
      </c>
      <c r="G467" s="1">
        <v>9714.5</v>
      </c>
      <c r="H467" t="s">
        <v>966</v>
      </c>
      <c r="I467">
        <v>2019</v>
      </c>
      <c r="J467" s="5" t="s">
        <v>194</v>
      </c>
      <c r="K467" t="s">
        <v>193</v>
      </c>
      <c r="L467" t="s">
        <v>47</v>
      </c>
      <c r="M467">
        <v>1030</v>
      </c>
      <c r="N467" t="s">
        <v>20</v>
      </c>
    </row>
    <row r="468" spans="1:14" ht="43.2" x14ac:dyDescent="0.3">
      <c r="A468" t="s">
        <v>135</v>
      </c>
      <c r="B468" s="5" t="s">
        <v>136</v>
      </c>
      <c r="C468" s="1">
        <v>34452</v>
      </c>
      <c r="D468" s="1">
        <v>46557.11</v>
      </c>
      <c r="E468" s="1"/>
      <c r="F468" s="1"/>
      <c r="G468" s="1"/>
      <c r="H468" t="s">
        <v>969</v>
      </c>
      <c r="I468">
        <v>2019</v>
      </c>
      <c r="J468" s="5" t="s">
        <v>835</v>
      </c>
      <c r="K468" t="s">
        <v>193</v>
      </c>
      <c r="L468" t="s">
        <v>47</v>
      </c>
      <c r="M468">
        <v>1030</v>
      </c>
      <c r="N468" t="s">
        <v>20</v>
      </c>
    </row>
    <row r="469" spans="1:14" ht="28.8" x14ac:dyDescent="0.3">
      <c r="A469" t="s">
        <v>135</v>
      </c>
      <c r="B469" s="5" t="s">
        <v>136</v>
      </c>
      <c r="C469" s="1">
        <v>153273.75999999998</v>
      </c>
      <c r="D469" s="1">
        <v>145717.22999999998</v>
      </c>
      <c r="E469" s="1"/>
      <c r="F469" s="1"/>
      <c r="G469" s="1"/>
      <c r="H469" t="s">
        <v>970</v>
      </c>
      <c r="I469">
        <v>2016</v>
      </c>
      <c r="J469" s="5" t="s">
        <v>852</v>
      </c>
      <c r="K469" t="s">
        <v>15</v>
      </c>
      <c r="L469" t="s">
        <v>47</v>
      </c>
      <c r="M469">
        <v>1030</v>
      </c>
      <c r="N469" t="s">
        <v>20</v>
      </c>
    </row>
    <row r="470" spans="1:14" ht="43.2" x14ac:dyDescent="0.3">
      <c r="A470" t="s">
        <v>135</v>
      </c>
      <c r="B470" s="5" t="s">
        <v>136</v>
      </c>
      <c r="C470" s="1"/>
      <c r="D470" s="1"/>
      <c r="E470" s="1">
        <v>211092.88999999998</v>
      </c>
      <c r="F470" s="1">
        <v>223610.32</v>
      </c>
      <c r="G470" s="1">
        <v>235247.75</v>
      </c>
      <c r="H470" t="s">
        <v>970</v>
      </c>
      <c r="I470">
        <v>2021</v>
      </c>
      <c r="J470" s="5" t="s">
        <v>854</v>
      </c>
      <c r="K470" t="s">
        <v>15</v>
      </c>
      <c r="L470" t="s">
        <v>47</v>
      </c>
      <c r="M470">
        <v>1030</v>
      </c>
      <c r="N470" t="s">
        <v>20</v>
      </c>
    </row>
    <row r="471" spans="1:14" ht="28.8" x14ac:dyDescent="0.3">
      <c r="A471" t="s">
        <v>173</v>
      </c>
      <c r="B471" s="5" t="s">
        <v>174</v>
      </c>
      <c r="C471" s="1">
        <v>22500</v>
      </c>
      <c r="D471" s="1"/>
      <c r="E471" s="1"/>
      <c r="F471" s="1"/>
      <c r="G471" s="1"/>
      <c r="H471" t="s">
        <v>967</v>
      </c>
      <c r="I471">
        <v>2017</v>
      </c>
      <c r="J471" s="5" t="s">
        <v>164</v>
      </c>
      <c r="K471" t="s">
        <v>46</v>
      </c>
      <c r="L471" t="s">
        <v>47</v>
      </c>
      <c r="M471">
        <v>1050</v>
      </c>
      <c r="N471" t="s">
        <v>56</v>
      </c>
    </row>
    <row r="472" spans="1:14" ht="28.8" x14ac:dyDescent="0.3">
      <c r="A472" t="s">
        <v>173</v>
      </c>
      <c r="B472" s="5" t="s">
        <v>174</v>
      </c>
      <c r="C472" s="1">
        <v>600809.85</v>
      </c>
      <c r="D472" s="1">
        <v>634008.31000000006</v>
      </c>
      <c r="E472" s="1">
        <v>713297.14</v>
      </c>
      <c r="F472" s="1">
        <v>688320.32</v>
      </c>
      <c r="G472" s="1">
        <v>697492.68</v>
      </c>
      <c r="H472" t="s">
        <v>966</v>
      </c>
      <c r="I472">
        <v>2019</v>
      </c>
      <c r="J472" s="5" t="s">
        <v>194</v>
      </c>
      <c r="K472" t="s">
        <v>193</v>
      </c>
      <c r="L472" t="s">
        <v>47</v>
      </c>
      <c r="M472">
        <v>1050</v>
      </c>
      <c r="N472" t="s">
        <v>56</v>
      </c>
    </row>
    <row r="473" spans="1:14" x14ac:dyDescent="0.3">
      <c r="A473" t="s">
        <v>268</v>
      </c>
      <c r="B473" s="5" t="s">
        <v>269</v>
      </c>
      <c r="C473" s="1"/>
      <c r="D473" s="1"/>
      <c r="E473" s="1"/>
      <c r="F473" s="1"/>
      <c r="G473" s="1">
        <v>78000</v>
      </c>
      <c r="H473" t="s">
        <v>973</v>
      </c>
      <c r="I473">
        <v>2023</v>
      </c>
      <c r="J473" s="5" t="s">
        <v>423</v>
      </c>
      <c r="K473" t="s">
        <v>46</v>
      </c>
      <c r="L473" t="s">
        <v>47</v>
      </c>
      <c r="M473">
        <v>1000</v>
      </c>
      <c r="N473" t="s">
        <v>17</v>
      </c>
    </row>
    <row r="474" spans="1:14" ht="43.2" x14ac:dyDescent="0.3">
      <c r="A474" t="s">
        <v>24</v>
      </c>
      <c r="B474" s="5" t="s">
        <v>25</v>
      </c>
      <c r="C474" s="1"/>
      <c r="D474" s="1"/>
      <c r="E474" s="1"/>
      <c r="F474" s="1"/>
      <c r="G474" s="1">
        <v>77980</v>
      </c>
      <c r="H474" t="s">
        <v>968</v>
      </c>
      <c r="I474" s="2">
        <v>2023</v>
      </c>
      <c r="J474" s="5" t="s">
        <v>946</v>
      </c>
      <c r="K474" t="s">
        <v>46</v>
      </c>
      <c r="L474" t="s">
        <v>16</v>
      </c>
      <c r="M474">
        <v>1070</v>
      </c>
      <c r="N474" t="s">
        <v>23</v>
      </c>
    </row>
    <row r="475" spans="1:14" ht="28.8" x14ac:dyDescent="0.3">
      <c r="A475" t="s">
        <v>173</v>
      </c>
      <c r="B475" s="5" t="s">
        <v>174</v>
      </c>
      <c r="C475" s="1"/>
      <c r="D475" s="1"/>
      <c r="E475" s="1">
        <v>79300</v>
      </c>
      <c r="F475" s="1"/>
      <c r="G475" s="1"/>
      <c r="H475" t="s">
        <v>970</v>
      </c>
      <c r="I475">
        <v>2021</v>
      </c>
      <c r="J475" s="5" t="s">
        <v>832</v>
      </c>
      <c r="K475" t="s">
        <v>46</v>
      </c>
      <c r="L475" t="s">
        <v>47</v>
      </c>
      <c r="M475">
        <v>1050</v>
      </c>
      <c r="N475" t="s">
        <v>56</v>
      </c>
    </row>
    <row r="476" spans="1:14" ht="28.8" x14ac:dyDescent="0.3">
      <c r="A476" t="s">
        <v>139</v>
      </c>
      <c r="B476" s="5" t="s">
        <v>140</v>
      </c>
      <c r="C476" s="1"/>
      <c r="D476" s="1"/>
      <c r="E476" s="1"/>
      <c r="F476" s="1"/>
      <c r="G476" s="1">
        <v>77334.87</v>
      </c>
      <c r="H476" t="s">
        <v>964</v>
      </c>
      <c r="I476">
        <v>2023</v>
      </c>
      <c r="J476" s="5" t="s">
        <v>670</v>
      </c>
      <c r="K476" t="s">
        <v>46</v>
      </c>
      <c r="L476" t="s">
        <v>47</v>
      </c>
      <c r="M476">
        <v>1000</v>
      </c>
      <c r="N476" t="s">
        <v>17</v>
      </c>
    </row>
    <row r="477" spans="1:14" ht="43.2" x14ac:dyDescent="0.3">
      <c r="A477" t="s">
        <v>173</v>
      </c>
      <c r="B477" s="5" t="s">
        <v>174</v>
      </c>
      <c r="C477" s="1">
        <v>496108.79999999999</v>
      </c>
      <c r="D477" s="1">
        <v>496108.79999999999</v>
      </c>
      <c r="E477" s="1"/>
      <c r="F477" s="1"/>
      <c r="G477" s="1"/>
      <c r="H477" t="s">
        <v>969</v>
      </c>
      <c r="I477">
        <v>2019</v>
      </c>
      <c r="J477" s="5" t="s">
        <v>835</v>
      </c>
      <c r="K477" t="s">
        <v>193</v>
      </c>
      <c r="L477" t="s">
        <v>47</v>
      </c>
      <c r="M477">
        <v>1050</v>
      </c>
      <c r="N477" t="s">
        <v>56</v>
      </c>
    </row>
    <row r="478" spans="1:14" ht="43.2" x14ac:dyDescent="0.3">
      <c r="A478" t="s">
        <v>173</v>
      </c>
      <c r="B478" s="5" t="s">
        <v>174</v>
      </c>
      <c r="C478" s="1"/>
      <c r="D478" s="1"/>
      <c r="E478" s="1">
        <v>1675842.97</v>
      </c>
      <c r="F478" s="1">
        <v>1775217.49</v>
      </c>
      <c r="G478" s="1">
        <v>1867605.79</v>
      </c>
      <c r="H478" t="s">
        <v>970</v>
      </c>
      <c r="I478">
        <v>2021</v>
      </c>
      <c r="J478" s="5" t="s">
        <v>854</v>
      </c>
      <c r="K478" t="s">
        <v>15</v>
      </c>
      <c r="L478" t="s">
        <v>47</v>
      </c>
      <c r="M478">
        <v>1050</v>
      </c>
      <c r="N478" t="s">
        <v>56</v>
      </c>
    </row>
    <row r="479" spans="1:14" ht="28.8" x14ac:dyDescent="0.3">
      <c r="A479" t="s">
        <v>173</v>
      </c>
      <c r="B479" s="5" t="s">
        <v>174</v>
      </c>
      <c r="C479" s="1">
        <v>890222.79</v>
      </c>
      <c r="D479" s="1">
        <v>846331.33999999985</v>
      </c>
      <c r="E479" s="1"/>
      <c r="F479" s="1"/>
      <c r="G479" s="1"/>
      <c r="H479" t="s">
        <v>970</v>
      </c>
      <c r="I479">
        <v>2016</v>
      </c>
      <c r="J479" s="5" t="s">
        <v>857</v>
      </c>
      <c r="K479" t="s">
        <v>15</v>
      </c>
      <c r="L479" t="s">
        <v>47</v>
      </c>
      <c r="M479">
        <v>1050</v>
      </c>
      <c r="N479" t="s">
        <v>56</v>
      </c>
    </row>
    <row r="480" spans="1:14" x14ac:dyDescent="0.3">
      <c r="A480" t="s">
        <v>173</v>
      </c>
      <c r="B480" s="5" t="s">
        <v>174</v>
      </c>
      <c r="C480" s="1"/>
      <c r="D480" s="1">
        <v>100000</v>
      </c>
      <c r="E480" s="1"/>
      <c r="F480" s="1"/>
      <c r="G480" s="1"/>
      <c r="H480" t="s">
        <v>967</v>
      </c>
      <c r="I480">
        <v>2020</v>
      </c>
      <c r="J480" s="5" t="s">
        <v>986</v>
      </c>
      <c r="K480" t="s">
        <v>46</v>
      </c>
      <c r="L480" t="s">
        <v>47</v>
      </c>
      <c r="M480">
        <v>1050</v>
      </c>
      <c r="N480" t="s">
        <v>56</v>
      </c>
    </row>
    <row r="481" spans="1:14" x14ac:dyDescent="0.3">
      <c r="A481" t="s">
        <v>173</v>
      </c>
      <c r="B481" s="5" t="s">
        <v>174</v>
      </c>
      <c r="C481" s="1"/>
      <c r="D481" s="1"/>
      <c r="E481" s="1"/>
      <c r="F481" s="1">
        <v>127500</v>
      </c>
      <c r="G481" s="1"/>
      <c r="H481" t="s">
        <v>967</v>
      </c>
      <c r="I481">
        <v>2022</v>
      </c>
      <c r="J481" s="5" t="s">
        <v>986</v>
      </c>
      <c r="K481" t="s">
        <v>46</v>
      </c>
      <c r="L481" t="s">
        <v>47</v>
      </c>
      <c r="M481">
        <v>1000</v>
      </c>
      <c r="N481" t="s">
        <v>17</v>
      </c>
    </row>
    <row r="482" spans="1:14" ht="28.8" x14ac:dyDescent="0.3">
      <c r="A482" t="s">
        <v>264</v>
      </c>
      <c r="B482" s="5" t="s">
        <v>265</v>
      </c>
      <c r="C482" s="1">
        <v>39009.18</v>
      </c>
      <c r="D482" s="1">
        <v>44758.49</v>
      </c>
      <c r="E482" s="1">
        <v>47946.92</v>
      </c>
      <c r="F482" s="1">
        <v>57317.51</v>
      </c>
      <c r="G482" s="1">
        <v>59981.38</v>
      </c>
      <c r="H482" t="s">
        <v>966</v>
      </c>
      <c r="I482">
        <v>2019</v>
      </c>
      <c r="J482" s="5" t="s">
        <v>194</v>
      </c>
      <c r="K482" t="s">
        <v>193</v>
      </c>
      <c r="L482" t="s">
        <v>47</v>
      </c>
      <c r="M482">
        <v>1050</v>
      </c>
      <c r="N482" t="s">
        <v>56</v>
      </c>
    </row>
    <row r="483" spans="1:14" ht="28.8" x14ac:dyDescent="0.3">
      <c r="A483" t="s">
        <v>77</v>
      </c>
      <c r="B483" s="5" t="s">
        <v>78</v>
      </c>
      <c r="C483" s="1"/>
      <c r="D483" s="1"/>
      <c r="E483" s="1"/>
      <c r="F483" s="1"/>
      <c r="G483" s="1">
        <v>75000</v>
      </c>
      <c r="H483" t="s">
        <v>967</v>
      </c>
      <c r="I483">
        <v>2023</v>
      </c>
      <c r="J483" s="5" t="s">
        <v>179</v>
      </c>
      <c r="K483" t="s">
        <v>46</v>
      </c>
      <c r="L483" t="s">
        <v>47</v>
      </c>
      <c r="M483">
        <v>1000</v>
      </c>
      <c r="N483" t="s">
        <v>17</v>
      </c>
    </row>
    <row r="484" spans="1:14" ht="28.8" x14ac:dyDescent="0.3">
      <c r="A484" t="s">
        <v>266</v>
      </c>
      <c r="B484" s="5" t="s">
        <v>267</v>
      </c>
      <c r="C484" s="1">
        <v>15016.82</v>
      </c>
      <c r="D484" s="1">
        <v>11599.43</v>
      </c>
      <c r="E484" s="1">
        <v>11365.95</v>
      </c>
      <c r="F484" s="1">
        <v>18619.61</v>
      </c>
      <c r="G484" s="1">
        <v>24940.78</v>
      </c>
      <c r="H484" t="s">
        <v>966</v>
      </c>
      <c r="I484">
        <v>2019</v>
      </c>
      <c r="J484" s="5" t="s">
        <v>194</v>
      </c>
      <c r="K484" t="s">
        <v>193</v>
      </c>
      <c r="L484" t="s">
        <v>47</v>
      </c>
      <c r="M484">
        <v>1000</v>
      </c>
      <c r="N484" t="s">
        <v>17</v>
      </c>
    </row>
    <row r="485" spans="1:14" ht="28.8" x14ac:dyDescent="0.3">
      <c r="A485" t="s">
        <v>139</v>
      </c>
      <c r="B485" s="5" t="s">
        <v>140</v>
      </c>
      <c r="C485" s="1"/>
      <c r="D485" s="1"/>
      <c r="E485" s="1"/>
      <c r="F485" s="1"/>
      <c r="G485" s="1">
        <v>74000</v>
      </c>
      <c r="H485" t="s">
        <v>964</v>
      </c>
      <c r="I485">
        <v>2023</v>
      </c>
      <c r="J485" s="5" t="s">
        <v>670</v>
      </c>
      <c r="K485" t="s">
        <v>46</v>
      </c>
      <c r="L485" t="s">
        <v>47</v>
      </c>
      <c r="M485">
        <v>1080</v>
      </c>
      <c r="N485" t="s">
        <v>28</v>
      </c>
    </row>
    <row r="486" spans="1:14" ht="28.8" x14ac:dyDescent="0.3">
      <c r="A486" t="s">
        <v>266</v>
      </c>
      <c r="B486" s="5" t="s">
        <v>267</v>
      </c>
      <c r="C486" s="1">
        <v>40000</v>
      </c>
      <c r="D486" s="1"/>
      <c r="E486" s="1"/>
      <c r="F486" s="1"/>
      <c r="G486" s="1"/>
      <c r="H486" t="s">
        <v>964</v>
      </c>
      <c r="I486">
        <v>2019</v>
      </c>
      <c r="J486" s="5" t="s">
        <v>602</v>
      </c>
      <c r="K486" t="s">
        <v>46</v>
      </c>
      <c r="L486" t="s">
        <v>47</v>
      </c>
      <c r="M486">
        <v>1000</v>
      </c>
      <c r="N486" t="s">
        <v>17</v>
      </c>
    </row>
    <row r="487" spans="1:14" ht="28.8" x14ac:dyDescent="0.3">
      <c r="A487" t="s">
        <v>691</v>
      </c>
      <c r="B487" s="5" t="s">
        <v>692</v>
      </c>
      <c r="C487" s="1"/>
      <c r="D487" s="1"/>
      <c r="E487" s="1"/>
      <c r="F487" s="1"/>
      <c r="G487" s="1">
        <v>72491.960000000006</v>
      </c>
      <c r="H487" t="s">
        <v>964</v>
      </c>
      <c r="I487">
        <v>2023</v>
      </c>
      <c r="J487" s="5" t="s">
        <v>670</v>
      </c>
      <c r="K487" t="s">
        <v>46</v>
      </c>
      <c r="L487" t="s">
        <v>47</v>
      </c>
      <c r="M487">
        <v>1000</v>
      </c>
      <c r="N487" t="s">
        <v>17</v>
      </c>
    </row>
    <row r="488" spans="1:14" ht="28.8" x14ac:dyDescent="0.3">
      <c r="A488" t="s">
        <v>266</v>
      </c>
      <c r="B488" s="5" t="s">
        <v>267</v>
      </c>
      <c r="C488" s="1">
        <v>161217.63</v>
      </c>
      <c r="D488" s="1">
        <v>152377.58000000002</v>
      </c>
      <c r="E488" s="1">
        <v>153566.39000000001</v>
      </c>
      <c r="F488" s="1">
        <v>159809.59</v>
      </c>
      <c r="G488" s="1"/>
      <c r="H488" t="s">
        <v>964</v>
      </c>
      <c r="I488">
        <v>2017</v>
      </c>
      <c r="J488" s="5" t="s">
        <v>799</v>
      </c>
      <c r="K488" t="s">
        <v>15</v>
      </c>
      <c r="L488" t="s">
        <v>47</v>
      </c>
      <c r="M488">
        <v>1000</v>
      </c>
      <c r="N488" t="s">
        <v>17</v>
      </c>
    </row>
    <row r="489" spans="1:14" ht="28.8" x14ac:dyDescent="0.3">
      <c r="A489" t="s">
        <v>21</v>
      </c>
      <c r="B489" s="5" t="s">
        <v>22</v>
      </c>
      <c r="C489" s="1">
        <v>31577.57</v>
      </c>
      <c r="D489" s="1">
        <v>38248.82</v>
      </c>
      <c r="E489" s="1">
        <v>41033.42</v>
      </c>
      <c r="F489" s="1">
        <v>34809.29</v>
      </c>
      <c r="G489" s="1">
        <v>40957.54</v>
      </c>
      <c r="H489" t="s">
        <v>966</v>
      </c>
      <c r="I489">
        <v>2019</v>
      </c>
      <c r="J489" s="5" t="s">
        <v>194</v>
      </c>
      <c r="K489" t="s">
        <v>193</v>
      </c>
      <c r="L489" t="s">
        <v>47</v>
      </c>
      <c r="M489">
        <v>1070</v>
      </c>
      <c r="N489" t="s">
        <v>23</v>
      </c>
    </row>
    <row r="490" spans="1:14" ht="28.8" x14ac:dyDescent="0.3">
      <c r="A490" t="s">
        <v>405</v>
      </c>
      <c r="B490" s="5" t="s">
        <v>406</v>
      </c>
      <c r="C490" s="1"/>
      <c r="D490" s="1"/>
      <c r="E490" s="1"/>
      <c r="F490" s="1"/>
      <c r="G490" s="1">
        <v>67758.33</v>
      </c>
      <c r="H490" t="s">
        <v>964</v>
      </c>
      <c r="I490">
        <v>2023</v>
      </c>
      <c r="J490" s="5" t="s">
        <v>670</v>
      </c>
      <c r="K490" t="s">
        <v>46</v>
      </c>
      <c r="L490" t="s">
        <v>47</v>
      </c>
      <c r="M490">
        <v>1060</v>
      </c>
      <c r="N490" t="s">
        <v>53</v>
      </c>
    </row>
    <row r="491" spans="1:14" ht="28.8" x14ac:dyDescent="0.3">
      <c r="A491" t="s">
        <v>21</v>
      </c>
      <c r="B491" s="5" t="s">
        <v>22</v>
      </c>
      <c r="C491" s="1">
        <v>324966.12</v>
      </c>
      <c r="D491" s="1">
        <v>318088</v>
      </c>
      <c r="E491" s="1">
        <v>320274.09999999998</v>
      </c>
      <c r="F491" s="1"/>
      <c r="G491" s="1"/>
      <c r="H491" t="s">
        <v>968</v>
      </c>
      <c r="I491">
        <v>2018</v>
      </c>
      <c r="J491" s="5" t="s">
        <v>494</v>
      </c>
      <c r="K491" t="s">
        <v>15</v>
      </c>
      <c r="L491" t="s">
        <v>16</v>
      </c>
      <c r="M491">
        <v>1070</v>
      </c>
      <c r="N491" t="s">
        <v>23</v>
      </c>
    </row>
    <row r="492" spans="1:14" ht="28.8" x14ac:dyDescent="0.3">
      <c r="A492" t="s">
        <v>21</v>
      </c>
      <c r="B492" s="5" t="s">
        <v>22</v>
      </c>
      <c r="C492" s="1"/>
      <c r="D492" s="1"/>
      <c r="E492" s="1"/>
      <c r="F492" s="1">
        <v>338569.27999999997</v>
      </c>
      <c r="G492" s="1">
        <v>350419</v>
      </c>
      <c r="H492" t="s">
        <v>968</v>
      </c>
      <c r="I492">
        <v>2022</v>
      </c>
      <c r="J492" s="5" t="s">
        <v>494</v>
      </c>
      <c r="K492" t="s">
        <v>15</v>
      </c>
      <c r="L492" t="s">
        <v>16</v>
      </c>
      <c r="M492">
        <v>1070</v>
      </c>
      <c r="N492" t="s">
        <v>23</v>
      </c>
    </row>
    <row r="493" spans="1:14" ht="28.8" x14ac:dyDescent="0.3">
      <c r="A493" t="s">
        <v>125</v>
      </c>
      <c r="B493" s="5" t="s">
        <v>126</v>
      </c>
      <c r="C493" s="1"/>
      <c r="D493" s="1"/>
      <c r="E493" s="1"/>
      <c r="F493" s="1"/>
      <c r="G493" s="1">
        <v>66915</v>
      </c>
      <c r="H493" t="s">
        <v>964</v>
      </c>
      <c r="I493">
        <v>2023</v>
      </c>
      <c r="J493" s="5" t="s">
        <v>670</v>
      </c>
      <c r="K493" t="s">
        <v>46</v>
      </c>
      <c r="L493" t="s">
        <v>47</v>
      </c>
      <c r="M493">
        <v>1060</v>
      </c>
      <c r="N493" t="s">
        <v>53</v>
      </c>
    </row>
    <row r="494" spans="1:14" x14ac:dyDescent="0.3">
      <c r="A494" t="s">
        <v>268</v>
      </c>
      <c r="B494" s="5" t="s">
        <v>269</v>
      </c>
      <c r="C494" s="1"/>
      <c r="D494" s="1">
        <v>41500</v>
      </c>
      <c r="E494" s="1"/>
      <c r="F494" s="1"/>
      <c r="G494" s="1"/>
      <c r="H494" t="s">
        <v>973</v>
      </c>
      <c r="I494">
        <v>2020</v>
      </c>
      <c r="J494" s="5" t="s">
        <v>423</v>
      </c>
      <c r="K494" t="s">
        <v>46</v>
      </c>
      <c r="L494" t="s">
        <v>47</v>
      </c>
      <c r="M494">
        <v>1000</v>
      </c>
      <c r="N494" t="s">
        <v>17</v>
      </c>
    </row>
    <row r="495" spans="1:14" x14ac:dyDescent="0.3">
      <c r="A495" t="s">
        <v>268</v>
      </c>
      <c r="B495" s="5" t="s">
        <v>269</v>
      </c>
      <c r="C495" s="1"/>
      <c r="D495" s="1"/>
      <c r="E495" s="1"/>
      <c r="F495" s="1">
        <v>80000</v>
      </c>
      <c r="G495" s="1"/>
      <c r="H495" t="s">
        <v>973</v>
      </c>
      <c r="I495">
        <v>2022</v>
      </c>
      <c r="J495" s="5" t="s">
        <v>423</v>
      </c>
      <c r="K495" t="s">
        <v>46</v>
      </c>
      <c r="L495" t="s">
        <v>47</v>
      </c>
      <c r="M495">
        <v>1000</v>
      </c>
      <c r="N495" t="s">
        <v>17</v>
      </c>
    </row>
    <row r="496" spans="1:14" ht="28.8" x14ac:dyDescent="0.3">
      <c r="A496" t="s">
        <v>536</v>
      </c>
      <c r="B496" s="5" t="s">
        <v>537</v>
      </c>
      <c r="C496" s="1"/>
      <c r="D496" s="1"/>
      <c r="E496" s="1"/>
      <c r="F496" s="1"/>
      <c r="G496" s="1">
        <f>2552.45+62976</f>
        <v>65528.45</v>
      </c>
      <c r="H496" s="2" t="s">
        <v>967</v>
      </c>
      <c r="I496" s="2">
        <v>2023</v>
      </c>
      <c r="J496" s="6" t="s">
        <v>935</v>
      </c>
      <c r="K496" s="2" t="s">
        <v>67</v>
      </c>
      <c r="L496" s="2" t="s">
        <v>47</v>
      </c>
      <c r="M496" s="2">
        <v>1030</v>
      </c>
      <c r="N496" s="2" t="s">
        <v>20</v>
      </c>
    </row>
    <row r="497" spans="1:14" ht="28.8" x14ac:dyDescent="0.3">
      <c r="A497" t="s">
        <v>777</v>
      </c>
      <c r="B497" s="5" t="s">
        <v>778</v>
      </c>
      <c r="C497" s="1"/>
      <c r="D497" s="1"/>
      <c r="E497" s="1"/>
      <c r="F497" s="1"/>
      <c r="G497" s="1">
        <v>65159.26</v>
      </c>
      <c r="H497" t="s">
        <v>964</v>
      </c>
      <c r="I497">
        <v>2023</v>
      </c>
      <c r="J497" s="5" t="s">
        <v>770</v>
      </c>
      <c r="K497" t="s">
        <v>15</v>
      </c>
      <c r="L497" t="s">
        <v>47</v>
      </c>
      <c r="M497">
        <v>1082</v>
      </c>
      <c r="N497" t="s">
        <v>61</v>
      </c>
    </row>
    <row r="498" spans="1:14" ht="28.8" x14ac:dyDescent="0.3">
      <c r="A498" t="s">
        <v>567</v>
      </c>
      <c r="B498" s="5" t="s">
        <v>568</v>
      </c>
      <c r="C498" s="1"/>
      <c r="D498" s="1"/>
      <c r="E498" s="1"/>
      <c r="F498" s="1"/>
      <c r="G498" s="1">
        <v>63487.86</v>
      </c>
      <c r="H498" t="s">
        <v>964</v>
      </c>
      <c r="I498">
        <v>2023</v>
      </c>
      <c r="J498" s="5" t="s">
        <v>770</v>
      </c>
      <c r="K498" t="s">
        <v>15</v>
      </c>
      <c r="L498" t="s">
        <v>47</v>
      </c>
      <c r="M498">
        <v>1030</v>
      </c>
      <c r="N498" t="s">
        <v>20</v>
      </c>
    </row>
    <row r="499" spans="1:14" ht="28.8" x14ac:dyDescent="0.3">
      <c r="A499" t="s">
        <v>738</v>
      </c>
      <c r="B499" s="5" t="s">
        <v>739</v>
      </c>
      <c r="C499" s="1"/>
      <c r="D499" s="1">
        <v>1300</v>
      </c>
      <c r="E499" s="1"/>
      <c r="F499" s="1"/>
      <c r="G499" s="1"/>
      <c r="H499" t="s">
        <v>964</v>
      </c>
      <c r="I499">
        <v>2020</v>
      </c>
      <c r="J499" s="5" t="s">
        <v>752</v>
      </c>
      <c r="K499" t="s">
        <v>67</v>
      </c>
      <c r="L499" t="s">
        <v>47</v>
      </c>
      <c r="M499">
        <v>1060</v>
      </c>
      <c r="N499" t="s">
        <v>53</v>
      </c>
    </row>
    <row r="500" spans="1:14" ht="28.8" x14ac:dyDescent="0.3">
      <c r="A500" t="s">
        <v>720</v>
      </c>
      <c r="B500" s="5" t="s">
        <v>721</v>
      </c>
      <c r="C500" s="1"/>
      <c r="D500" s="1"/>
      <c r="E500" s="1"/>
      <c r="F500" s="1"/>
      <c r="G500" s="1">
        <v>62197.5</v>
      </c>
      <c r="H500" s="2" t="s">
        <v>967</v>
      </c>
      <c r="I500" s="2">
        <v>2023</v>
      </c>
      <c r="J500" s="6" t="s">
        <v>935</v>
      </c>
      <c r="K500" s="2" t="s">
        <v>67</v>
      </c>
      <c r="L500" s="2" t="s">
        <v>47</v>
      </c>
      <c r="M500" s="2">
        <v>1000</v>
      </c>
      <c r="N500" s="2" t="s">
        <v>17</v>
      </c>
    </row>
    <row r="501" spans="1:14" ht="28.8" x14ac:dyDescent="0.3">
      <c r="A501" t="s">
        <v>405</v>
      </c>
      <c r="B501" s="5" t="s">
        <v>406</v>
      </c>
      <c r="C501" s="1"/>
      <c r="D501" s="1"/>
      <c r="E501" s="1"/>
      <c r="F501" s="1"/>
      <c r="G501" s="1">
        <v>61721.19</v>
      </c>
      <c r="H501" t="s">
        <v>964</v>
      </c>
      <c r="I501">
        <v>2023</v>
      </c>
      <c r="J501" s="5" t="s">
        <v>670</v>
      </c>
      <c r="K501" t="s">
        <v>46</v>
      </c>
      <c r="L501" t="s">
        <v>47</v>
      </c>
      <c r="M501">
        <v>1060</v>
      </c>
      <c r="N501" t="s">
        <v>53</v>
      </c>
    </row>
    <row r="502" spans="1:14" ht="28.8" x14ac:dyDescent="0.3">
      <c r="A502" t="s">
        <v>777</v>
      </c>
      <c r="B502" s="5" t="s">
        <v>778</v>
      </c>
      <c r="C502" s="1"/>
      <c r="D502" s="1"/>
      <c r="E502" s="1"/>
      <c r="F502" s="1">
        <v>58839.909999999996</v>
      </c>
      <c r="G502" s="1"/>
      <c r="H502" t="s">
        <v>964</v>
      </c>
      <c r="I502">
        <v>2022</v>
      </c>
      <c r="J502" s="5" t="s">
        <v>799</v>
      </c>
      <c r="K502" t="s">
        <v>15</v>
      </c>
      <c r="L502" t="s">
        <v>47</v>
      </c>
      <c r="M502">
        <v>1082</v>
      </c>
      <c r="N502" t="s">
        <v>61</v>
      </c>
    </row>
    <row r="503" spans="1:14" ht="28.8" x14ac:dyDescent="0.3">
      <c r="A503" t="s">
        <v>740</v>
      </c>
      <c r="B503" s="5" t="s">
        <v>741</v>
      </c>
      <c r="C503" s="1"/>
      <c r="D503" s="1"/>
      <c r="E503" s="1"/>
      <c r="F503" s="1">
        <v>7000</v>
      </c>
      <c r="G503" s="1"/>
      <c r="H503" t="s">
        <v>964</v>
      </c>
      <c r="I503">
        <v>2022</v>
      </c>
      <c r="J503" s="5" t="s">
        <v>727</v>
      </c>
      <c r="K503" t="s">
        <v>67</v>
      </c>
      <c r="L503" t="s">
        <v>47</v>
      </c>
      <c r="M503">
        <v>1000</v>
      </c>
      <c r="N503" t="s">
        <v>17</v>
      </c>
    </row>
    <row r="504" spans="1:14" ht="28.8" x14ac:dyDescent="0.3">
      <c r="A504" t="s">
        <v>740</v>
      </c>
      <c r="B504" s="5" t="s">
        <v>741</v>
      </c>
      <c r="C504" s="1"/>
      <c r="D504" s="1"/>
      <c r="E504" s="1"/>
      <c r="F504" s="1">
        <v>7000</v>
      </c>
      <c r="G504" s="1"/>
      <c r="H504" t="s">
        <v>964</v>
      </c>
      <c r="I504">
        <v>2022</v>
      </c>
      <c r="J504" s="5" t="s">
        <v>727</v>
      </c>
      <c r="K504" t="s">
        <v>67</v>
      </c>
      <c r="L504" t="s">
        <v>47</v>
      </c>
      <c r="M504">
        <v>1000</v>
      </c>
      <c r="N504" t="s">
        <v>17</v>
      </c>
    </row>
    <row r="505" spans="1:14" ht="28.8" x14ac:dyDescent="0.3">
      <c r="A505" t="s">
        <v>740</v>
      </c>
      <c r="B505" s="5" t="s">
        <v>741</v>
      </c>
      <c r="C505" s="1"/>
      <c r="D505" s="1"/>
      <c r="E505" s="1"/>
      <c r="F505" s="1">
        <v>7000</v>
      </c>
      <c r="G505" s="1"/>
      <c r="H505" t="s">
        <v>964</v>
      </c>
      <c r="I505">
        <v>2022</v>
      </c>
      <c r="J505" s="5" t="s">
        <v>727</v>
      </c>
      <c r="K505" t="s">
        <v>67</v>
      </c>
      <c r="L505" t="s">
        <v>47</v>
      </c>
      <c r="M505">
        <v>1000</v>
      </c>
      <c r="N505" t="s">
        <v>17</v>
      </c>
    </row>
    <row r="506" spans="1:14" ht="28.8" x14ac:dyDescent="0.3">
      <c r="A506" t="s">
        <v>740</v>
      </c>
      <c r="B506" s="5" t="s">
        <v>741</v>
      </c>
      <c r="C506" s="1">
        <v>6300</v>
      </c>
      <c r="D506" s="1"/>
      <c r="E506" s="1"/>
      <c r="F506" s="1"/>
      <c r="G506" s="1"/>
      <c r="H506" t="s">
        <v>964</v>
      </c>
      <c r="I506">
        <v>2019</v>
      </c>
      <c r="J506" s="5" t="s">
        <v>752</v>
      </c>
      <c r="K506" t="s">
        <v>67</v>
      </c>
      <c r="L506" t="s">
        <v>47</v>
      </c>
      <c r="M506">
        <v>1000</v>
      </c>
      <c r="N506" t="s">
        <v>17</v>
      </c>
    </row>
    <row r="507" spans="1:14" ht="28.8" x14ac:dyDescent="0.3">
      <c r="A507" t="s">
        <v>26</v>
      </c>
      <c r="B507" s="5" t="s">
        <v>27</v>
      </c>
      <c r="C507" s="1"/>
      <c r="D507" s="1"/>
      <c r="E507" s="1"/>
      <c r="F507" s="1"/>
      <c r="G507" s="1">
        <v>61668.549999999996</v>
      </c>
      <c r="H507" t="s">
        <v>979</v>
      </c>
      <c r="I507">
        <v>2023</v>
      </c>
      <c r="J507" s="5" t="s">
        <v>452</v>
      </c>
      <c r="K507" t="s">
        <v>193</v>
      </c>
      <c r="L507" t="s">
        <v>16</v>
      </c>
      <c r="M507">
        <v>1080</v>
      </c>
      <c r="N507" t="s">
        <v>28</v>
      </c>
    </row>
    <row r="508" spans="1:14" ht="28.8" x14ac:dyDescent="0.3">
      <c r="A508" t="s">
        <v>740</v>
      </c>
      <c r="B508" s="5" t="s">
        <v>741</v>
      </c>
      <c r="C508" s="1">
        <v>170412.55</v>
      </c>
      <c r="D508" s="1">
        <v>161068.31</v>
      </c>
      <c r="E508" s="1">
        <v>162324.93</v>
      </c>
      <c r="F508" s="1">
        <v>168924.19999999998</v>
      </c>
      <c r="G508" s="1"/>
      <c r="H508" t="s">
        <v>964</v>
      </c>
      <c r="I508">
        <v>2017</v>
      </c>
      <c r="J508" s="5" t="s">
        <v>799</v>
      </c>
      <c r="K508" t="s">
        <v>15</v>
      </c>
      <c r="L508" t="s">
        <v>47</v>
      </c>
      <c r="M508">
        <v>1000</v>
      </c>
      <c r="N508" t="s">
        <v>17</v>
      </c>
    </row>
    <row r="509" spans="1:14" ht="28.8" x14ac:dyDescent="0.3">
      <c r="A509" t="s">
        <v>759</v>
      </c>
      <c r="B509" s="5" t="s">
        <v>760</v>
      </c>
      <c r="C509" s="1">
        <v>1200</v>
      </c>
      <c r="D509" s="1"/>
      <c r="E509" s="1"/>
      <c r="F509" s="1"/>
      <c r="G509" s="1"/>
      <c r="H509" t="s">
        <v>964</v>
      </c>
      <c r="I509">
        <v>2019</v>
      </c>
      <c r="J509" s="5" t="s">
        <v>752</v>
      </c>
      <c r="K509" t="s">
        <v>67</v>
      </c>
      <c r="L509" t="s">
        <v>47</v>
      </c>
      <c r="M509">
        <v>1030</v>
      </c>
      <c r="N509" t="s">
        <v>20</v>
      </c>
    </row>
    <row r="510" spans="1:14" ht="28.8" x14ac:dyDescent="0.3">
      <c r="A510" t="s">
        <v>24</v>
      </c>
      <c r="B510" s="5" t="s">
        <v>25</v>
      </c>
      <c r="C510" s="1">
        <v>1653170.48</v>
      </c>
      <c r="D510" s="1">
        <f>1651213.93+20307.08</f>
        <v>1671521.01</v>
      </c>
      <c r="E510" s="1">
        <v>1989763</v>
      </c>
      <c r="F510" s="1">
        <v>2789522.25</v>
      </c>
      <c r="G510" s="1">
        <v>3441966.97</v>
      </c>
      <c r="H510" t="s">
        <v>966</v>
      </c>
      <c r="I510">
        <v>2019</v>
      </c>
      <c r="J510" s="6" t="s">
        <v>194</v>
      </c>
      <c r="K510" t="s">
        <v>193</v>
      </c>
      <c r="L510" t="s">
        <v>47</v>
      </c>
      <c r="M510">
        <v>1070</v>
      </c>
      <c r="N510" t="s">
        <v>23</v>
      </c>
    </row>
    <row r="511" spans="1:14" ht="28.8" x14ac:dyDescent="0.3">
      <c r="A511" t="s">
        <v>820</v>
      </c>
      <c r="B511" s="5" t="s">
        <v>821</v>
      </c>
      <c r="C511" s="1"/>
      <c r="D511" s="1"/>
      <c r="E511" s="1"/>
      <c r="F511" s="1"/>
      <c r="G511" s="1">
        <v>60000</v>
      </c>
      <c r="H511" t="s">
        <v>967</v>
      </c>
      <c r="I511">
        <v>2023</v>
      </c>
      <c r="J511" s="5" t="s">
        <v>822</v>
      </c>
      <c r="K511" t="s">
        <v>46</v>
      </c>
      <c r="L511" t="s">
        <v>47</v>
      </c>
      <c r="M511">
        <v>1030</v>
      </c>
      <c r="N511" t="s">
        <v>20</v>
      </c>
    </row>
    <row r="512" spans="1:14" ht="28.8" x14ac:dyDescent="0.3">
      <c r="A512" t="s">
        <v>185</v>
      </c>
      <c r="B512" s="5" t="s">
        <v>186</v>
      </c>
      <c r="C512" s="1"/>
      <c r="D512" s="1"/>
      <c r="E512" s="1"/>
      <c r="F512" s="1"/>
      <c r="G512" s="1">
        <v>59600</v>
      </c>
      <c r="H512" t="s">
        <v>967</v>
      </c>
      <c r="I512">
        <v>2023</v>
      </c>
      <c r="J512" s="5" t="s">
        <v>182</v>
      </c>
      <c r="K512" t="s">
        <v>46</v>
      </c>
      <c r="L512" t="s">
        <v>47</v>
      </c>
      <c r="M512">
        <v>1210</v>
      </c>
      <c r="N512" t="s">
        <v>63</v>
      </c>
    </row>
    <row r="513" spans="1:14" ht="28.8" x14ac:dyDescent="0.3">
      <c r="A513" t="s">
        <v>24</v>
      </c>
      <c r="B513" s="5" t="s">
        <v>25</v>
      </c>
      <c r="C513" s="1"/>
      <c r="D513" s="1">
        <v>21600</v>
      </c>
      <c r="E513" s="1"/>
      <c r="F513" s="1"/>
      <c r="G513" s="1"/>
      <c r="H513" t="s">
        <v>965</v>
      </c>
      <c r="I513">
        <v>2020</v>
      </c>
      <c r="J513" s="5" t="s">
        <v>470</v>
      </c>
      <c r="K513" t="s">
        <v>46</v>
      </c>
      <c r="L513" t="s">
        <v>16</v>
      </c>
      <c r="M513">
        <v>1070</v>
      </c>
      <c r="N513" t="s">
        <v>23</v>
      </c>
    </row>
    <row r="514" spans="1:14" ht="28.8" x14ac:dyDescent="0.3">
      <c r="A514" t="s">
        <v>24</v>
      </c>
      <c r="B514" s="5" t="s">
        <v>25</v>
      </c>
      <c r="C514" s="1"/>
      <c r="D514" s="1">
        <v>50000</v>
      </c>
      <c r="E514" s="1"/>
      <c r="F514" s="1"/>
      <c r="G514" s="1"/>
      <c r="H514" t="s">
        <v>965</v>
      </c>
      <c r="I514">
        <v>2020</v>
      </c>
      <c r="J514" s="5" t="s">
        <v>470</v>
      </c>
      <c r="K514" t="s">
        <v>46</v>
      </c>
      <c r="L514" t="s">
        <v>16</v>
      </c>
      <c r="M514">
        <v>1070</v>
      </c>
      <c r="N514" t="s">
        <v>23</v>
      </c>
    </row>
    <row r="515" spans="1:14" ht="28.8" x14ac:dyDescent="0.3">
      <c r="A515" t="s">
        <v>24</v>
      </c>
      <c r="B515" s="5" t="s">
        <v>25</v>
      </c>
      <c r="C515" s="1"/>
      <c r="D515" s="1">
        <v>53318</v>
      </c>
      <c r="E515" s="1"/>
      <c r="F515" s="1"/>
      <c r="G515" s="1"/>
      <c r="H515" t="s">
        <v>965</v>
      </c>
      <c r="I515">
        <v>2020</v>
      </c>
      <c r="J515" s="5" t="s">
        <v>470</v>
      </c>
      <c r="K515" t="s">
        <v>46</v>
      </c>
      <c r="L515" t="s">
        <v>16</v>
      </c>
      <c r="M515">
        <v>1070</v>
      </c>
      <c r="N515" t="s">
        <v>23</v>
      </c>
    </row>
    <row r="516" spans="1:14" ht="28.8" x14ac:dyDescent="0.3">
      <c r="A516" t="s">
        <v>24</v>
      </c>
      <c r="B516" s="5" t="s">
        <v>25</v>
      </c>
      <c r="C516" s="1">
        <v>37958.97</v>
      </c>
      <c r="D516" s="1"/>
      <c r="E516" s="1"/>
      <c r="F516" s="1">
        <f>9046.13+5306.5+5642.57</f>
        <v>19995.199999999997</v>
      </c>
      <c r="G516" s="1">
        <f>17844.3+3604.05+5948.1</f>
        <v>27396.449999999997</v>
      </c>
      <c r="H516" t="s">
        <v>969</v>
      </c>
      <c r="I516">
        <v>2009</v>
      </c>
      <c r="J516" s="5" t="s">
        <v>491</v>
      </c>
      <c r="K516" t="s">
        <v>193</v>
      </c>
      <c r="L516" t="s">
        <v>16</v>
      </c>
      <c r="M516">
        <v>1070</v>
      </c>
      <c r="N516" t="s">
        <v>23</v>
      </c>
    </row>
    <row r="517" spans="1:14" ht="28.8" x14ac:dyDescent="0.3">
      <c r="A517" t="s">
        <v>24</v>
      </c>
      <c r="B517" s="5" t="s">
        <v>25</v>
      </c>
      <c r="C517" s="1">
        <v>1018227.91</v>
      </c>
      <c r="D517" s="1">
        <v>996676.99999999988</v>
      </c>
      <c r="E517" s="1">
        <v>1003383.4</v>
      </c>
      <c r="F517" s="1"/>
      <c r="G517" s="1"/>
      <c r="H517" t="s">
        <v>968</v>
      </c>
      <c r="I517">
        <v>2018</v>
      </c>
      <c r="J517" s="5" t="s">
        <v>494</v>
      </c>
      <c r="K517" t="s">
        <v>15</v>
      </c>
      <c r="L517" t="s">
        <v>16</v>
      </c>
      <c r="M517">
        <v>1070</v>
      </c>
      <c r="N517" t="s">
        <v>23</v>
      </c>
    </row>
    <row r="518" spans="1:14" ht="28.8" x14ac:dyDescent="0.3">
      <c r="A518" t="s">
        <v>24</v>
      </c>
      <c r="B518" s="5" t="s">
        <v>25</v>
      </c>
      <c r="C518" s="1"/>
      <c r="D518" s="1"/>
      <c r="E518" s="1"/>
      <c r="F518" s="1">
        <v>1044961.54</v>
      </c>
      <c r="G518" s="1">
        <v>1081535</v>
      </c>
      <c r="H518" t="s">
        <v>968</v>
      </c>
      <c r="I518">
        <v>2022</v>
      </c>
      <c r="J518" s="5" t="s">
        <v>494</v>
      </c>
      <c r="K518" t="s">
        <v>15</v>
      </c>
      <c r="L518" t="s">
        <v>16</v>
      </c>
      <c r="M518">
        <v>1070</v>
      </c>
      <c r="N518" t="s">
        <v>23</v>
      </c>
    </row>
    <row r="519" spans="1:14" ht="28.8" x14ac:dyDescent="0.3">
      <c r="A519" t="s">
        <v>24</v>
      </c>
      <c r="B519" s="5" t="s">
        <v>25</v>
      </c>
      <c r="C519" s="1"/>
      <c r="D519" s="1"/>
      <c r="E519" s="1">
        <v>89788.25</v>
      </c>
      <c r="F519" s="1"/>
      <c r="G519" s="1"/>
      <c r="H519" t="s">
        <v>968</v>
      </c>
      <c r="I519">
        <v>2021</v>
      </c>
      <c r="J519" s="5" t="s">
        <v>508</v>
      </c>
      <c r="K519" t="s">
        <v>46</v>
      </c>
      <c r="L519" t="s">
        <v>16</v>
      </c>
      <c r="M519">
        <v>1070</v>
      </c>
      <c r="N519" t="s">
        <v>23</v>
      </c>
    </row>
    <row r="520" spans="1:14" ht="28.8" x14ac:dyDescent="0.3">
      <c r="A520" t="s">
        <v>24</v>
      </c>
      <c r="B520" s="5" t="s">
        <v>25</v>
      </c>
      <c r="C520" s="1"/>
      <c r="D520" s="1"/>
      <c r="E520" s="1">
        <v>43618</v>
      </c>
      <c r="F520" s="1"/>
      <c r="G520" s="1"/>
      <c r="H520" t="s">
        <v>968</v>
      </c>
      <c r="I520">
        <v>2021</v>
      </c>
      <c r="J520" s="5" t="s">
        <v>508</v>
      </c>
      <c r="K520" t="s">
        <v>46</v>
      </c>
      <c r="L520" t="s">
        <v>16</v>
      </c>
      <c r="M520">
        <v>1070</v>
      </c>
      <c r="N520" t="s">
        <v>23</v>
      </c>
    </row>
    <row r="521" spans="1:14" ht="28.8" x14ac:dyDescent="0.3">
      <c r="A521" t="s">
        <v>24</v>
      </c>
      <c r="B521" s="5" t="s">
        <v>25</v>
      </c>
      <c r="C521" s="1"/>
      <c r="D521" s="1"/>
      <c r="E521" s="1"/>
      <c r="F521" s="1">
        <v>40000</v>
      </c>
      <c r="G521" s="1"/>
      <c r="H521" t="s">
        <v>968</v>
      </c>
      <c r="I521">
        <v>2022</v>
      </c>
      <c r="J521" s="5" t="s">
        <v>508</v>
      </c>
      <c r="K521" t="s">
        <v>46</v>
      </c>
      <c r="L521" t="s">
        <v>16</v>
      </c>
      <c r="M521">
        <v>1070</v>
      </c>
      <c r="N521" t="s">
        <v>23</v>
      </c>
    </row>
    <row r="522" spans="1:14" ht="28.8" x14ac:dyDescent="0.3">
      <c r="A522" t="s">
        <v>24</v>
      </c>
      <c r="B522" s="5" t="s">
        <v>25</v>
      </c>
      <c r="C522" s="1"/>
      <c r="D522" s="1"/>
      <c r="E522" s="1"/>
      <c r="F522" s="1">
        <v>17000</v>
      </c>
      <c r="G522" s="1"/>
      <c r="H522" t="s">
        <v>968</v>
      </c>
      <c r="I522">
        <v>2022</v>
      </c>
      <c r="J522" s="5" t="s">
        <v>508</v>
      </c>
      <c r="K522" t="s">
        <v>46</v>
      </c>
      <c r="L522" t="s">
        <v>16</v>
      </c>
      <c r="M522">
        <v>1070</v>
      </c>
      <c r="N522" t="s">
        <v>23</v>
      </c>
    </row>
    <row r="523" spans="1:14" ht="28.8" x14ac:dyDescent="0.3">
      <c r="A523" t="s">
        <v>270</v>
      </c>
      <c r="B523" s="5" t="s">
        <v>271</v>
      </c>
      <c r="C523" s="1"/>
      <c r="D523" s="1"/>
      <c r="E523" s="1">
        <v>27629.27</v>
      </c>
      <c r="F523" s="1">
        <v>40404.74</v>
      </c>
      <c r="G523" s="1">
        <v>43953.45</v>
      </c>
      <c r="H523" s="2" t="s">
        <v>966</v>
      </c>
      <c r="I523" s="2">
        <v>2021</v>
      </c>
      <c r="J523" s="6" t="s">
        <v>194</v>
      </c>
      <c r="K523" s="2" t="s">
        <v>193</v>
      </c>
      <c r="L523" s="2" t="s">
        <v>47</v>
      </c>
      <c r="M523" s="2">
        <v>1000</v>
      </c>
      <c r="N523" s="2" t="s">
        <v>17</v>
      </c>
    </row>
    <row r="524" spans="1:14" ht="28.8" x14ac:dyDescent="0.3">
      <c r="A524" t="s">
        <v>405</v>
      </c>
      <c r="B524" s="5" t="s">
        <v>406</v>
      </c>
      <c r="C524" s="1"/>
      <c r="D524" s="1"/>
      <c r="E524" s="1"/>
      <c r="F524" s="1"/>
      <c r="G524" s="1">
        <v>59117.66</v>
      </c>
      <c r="H524" t="s">
        <v>964</v>
      </c>
      <c r="I524">
        <v>2023</v>
      </c>
      <c r="J524" s="5" t="s">
        <v>670</v>
      </c>
      <c r="K524" t="s">
        <v>46</v>
      </c>
      <c r="L524" t="s">
        <v>47</v>
      </c>
      <c r="M524">
        <v>1060</v>
      </c>
      <c r="N524" t="s">
        <v>53</v>
      </c>
    </row>
    <row r="525" spans="1:14" ht="28.8" x14ac:dyDescent="0.3">
      <c r="A525" t="s">
        <v>270</v>
      </c>
      <c r="B525" s="5" t="s">
        <v>271</v>
      </c>
      <c r="C525" s="1">
        <v>84331</v>
      </c>
      <c r="D525" s="1"/>
      <c r="E525" s="1"/>
      <c r="F525" s="1"/>
      <c r="G525" s="1"/>
      <c r="H525" t="s">
        <v>970</v>
      </c>
      <c r="I525">
        <v>2019</v>
      </c>
      <c r="J525" s="5" t="s">
        <v>832</v>
      </c>
      <c r="K525" t="s">
        <v>46</v>
      </c>
      <c r="L525" t="s">
        <v>47</v>
      </c>
      <c r="M525">
        <v>1081</v>
      </c>
      <c r="N525" t="s">
        <v>449</v>
      </c>
    </row>
    <row r="526" spans="1:14" ht="43.2" x14ac:dyDescent="0.3">
      <c r="A526" t="s">
        <v>270</v>
      </c>
      <c r="B526" s="5" t="s">
        <v>271</v>
      </c>
      <c r="C526" s="1"/>
      <c r="D526" s="1"/>
      <c r="E526" s="1">
        <v>173620.84</v>
      </c>
      <c r="F526" s="1">
        <v>183916.25</v>
      </c>
      <c r="G526" s="1">
        <v>193487.87</v>
      </c>
      <c r="H526" t="s">
        <v>970</v>
      </c>
      <c r="I526">
        <v>2021</v>
      </c>
      <c r="J526" s="5" t="s">
        <v>854</v>
      </c>
      <c r="K526" t="s">
        <v>15</v>
      </c>
      <c r="L526" t="s">
        <v>47</v>
      </c>
      <c r="M526">
        <v>1081</v>
      </c>
      <c r="N526" t="s">
        <v>449</v>
      </c>
    </row>
    <row r="527" spans="1:14" ht="28.8" x14ac:dyDescent="0.3">
      <c r="A527" t="s">
        <v>679</v>
      </c>
      <c r="B527" s="5" t="s">
        <v>680</v>
      </c>
      <c r="C527" s="1"/>
      <c r="D527" s="1"/>
      <c r="E527" s="1"/>
      <c r="F527" s="1"/>
      <c r="G527" s="1">
        <v>59000</v>
      </c>
      <c r="H527" t="s">
        <v>964</v>
      </c>
      <c r="I527">
        <v>2023</v>
      </c>
      <c r="J527" s="5" t="s">
        <v>670</v>
      </c>
      <c r="K527" t="s">
        <v>46</v>
      </c>
      <c r="L527" t="s">
        <v>47</v>
      </c>
      <c r="M527">
        <v>1000</v>
      </c>
      <c r="N527" t="s">
        <v>17</v>
      </c>
    </row>
    <row r="528" spans="1:14" ht="28.8" x14ac:dyDescent="0.3">
      <c r="A528" t="s">
        <v>379</v>
      </c>
      <c r="B528" s="5" t="s">
        <v>380</v>
      </c>
      <c r="C528" s="1"/>
      <c r="D528" s="1"/>
      <c r="E528" s="1"/>
      <c r="F528" s="1">
        <v>35000</v>
      </c>
      <c r="G528" s="1"/>
      <c r="H528" t="s">
        <v>974</v>
      </c>
      <c r="I528">
        <v>2022</v>
      </c>
      <c r="J528" s="5" t="s">
        <v>369</v>
      </c>
      <c r="K528" t="s">
        <v>46</v>
      </c>
      <c r="L528" t="s">
        <v>47</v>
      </c>
      <c r="M528">
        <v>1000</v>
      </c>
      <c r="N528" t="s">
        <v>17</v>
      </c>
    </row>
    <row r="529" spans="1:14" ht="28.8" x14ac:dyDescent="0.3">
      <c r="A529" t="s">
        <v>699</v>
      </c>
      <c r="B529" s="5" t="s">
        <v>700</v>
      </c>
      <c r="C529" s="1"/>
      <c r="D529" s="1"/>
      <c r="E529" s="1"/>
      <c r="F529" s="1"/>
      <c r="G529" s="1">
        <v>58796</v>
      </c>
      <c r="H529" t="s">
        <v>964</v>
      </c>
      <c r="I529">
        <v>2023</v>
      </c>
      <c r="J529" s="5" t="s">
        <v>670</v>
      </c>
      <c r="K529" t="s">
        <v>46</v>
      </c>
      <c r="L529" t="s">
        <v>47</v>
      </c>
      <c r="M529">
        <v>1070</v>
      </c>
      <c r="N529" t="s">
        <v>23</v>
      </c>
    </row>
    <row r="530" spans="1:14" ht="28.8" x14ac:dyDescent="0.3">
      <c r="A530" t="s">
        <v>405</v>
      </c>
      <c r="B530" s="5" t="s">
        <v>406</v>
      </c>
      <c r="C530" s="1"/>
      <c r="D530" s="1"/>
      <c r="E530" s="1"/>
      <c r="F530" s="1"/>
      <c r="G530" s="1">
        <v>58788.14</v>
      </c>
      <c r="H530" t="s">
        <v>964</v>
      </c>
      <c r="I530">
        <v>2023</v>
      </c>
      <c r="J530" s="5" t="s">
        <v>670</v>
      </c>
      <c r="K530" t="s">
        <v>46</v>
      </c>
      <c r="L530" t="s">
        <v>47</v>
      </c>
      <c r="M530">
        <v>1060</v>
      </c>
      <c r="N530" t="s">
        <v>53</v>
      </c>
    </row>
    <row r="531" spans="1:14" ht="28.8" x14ac:dyDescent="0.3">
      <c r="A531" t="s">
        <v>381</v>
      </c>
      <c r="B531" s="5" t="s">
        <v>382</v>
      </c>
      <c r="C531" s="1"/>
      <c r="D531" s="1"/>
      <c r="E531" s="1">
        <v>83190</v>
      </c>
      <c r="F531" s="1"/>
      <c r="G531" s="1"/>
      <c r="H531" t="s">
        <v>974</v>
      </c>
      <c r="I531">
        <v>2021</v>
      </c>
      <c r="J531" s="5" t="s">
        <v>369</v>
      </c>
      <c r="K531" t="s">
        <v>46</v>
      </c>
      <c r="L531" t="s">
        <v>47</v>
      </c>
      <c r="M531">
        <v>1030</v>
      </c>
      <c r="N531" t="s">
        <v>20</v>
      </c>
    </row>
    <row r="532" spans="1:14" ht="28.8" x14ac:dyDescent="0.3">
      <c r="A532" t="s">
        <v>405</v>
      </c>
      <c r="B532" s="5" t="s">
        <v>406</v>
      </c>
      <c r="C532" s="1"/>
      <c r="D532" s="1"/>
      <c r="E532" s="1"/>
      <c r="F532" s="1"/>
      <c r="G532" s="1">
        <v>57952.7</v>
      </c>
      <c r="H532" t="s">
        <v>964</v>
      </c>
      <c r="I532">
        <v>2023</v>
      </c>
      <c r="J532" s="5" t="s">
        <v>670</v>
      </c>
      <c r="K532" t="s">
        <v>46</v>
      </c>
      <c r="L532" t="s">
        <v>47</v>
      </c>
      <c r="M532">
        <v>1060</v>
      </c>
      <c r="N532" t="s">
        <v>53</v>
      </c>
    </row>
    <row r="533" spans="1:14" ht="28.8" x14ac:dyDescent="0.3">
      <c r="A533" t="s">
        <v>381</v>
      </c>
      <c r="B533" s="5" t="s">
        <v>382</v>
      </c>
      <c r="C533" s="1">
        <v>28557</v>
      </c>
      <c r="D533" s="1"/>
      <c r="E533" s="1"/>
      <c r="F533" s="1"/>
      <c r="G533" s="1"/>
      <c r="H533" t="s">
        <v>964</v>
      </c>
      <c r="I533">
        <v>2019</v>
      </c>
      <c r="J533" s="5" t="s">
        <v>566</v>
      </c>
      <c r="K533" t="s">
        <v>46</v>
      </c>
      <c r="L533" t="s">
        <v>47</v>
      </c>
      <c r="M533">
        <v>1190</v>
      </c>
      <c r="N533" t="s">
        <v>157</v>
      </c>
    </row>
    <row r="534" spans="1:14" ht="28.8" x14ac:dyDescent="0.3">
      <c r="A534" t="s">
        <v>381</v>
      </c>
      <c r="B534" s="5" t="s">
        <v>382</v>
      </c>
      <c r="C534" s="1"/>
      <c r="D534" s="1">
        <v>27035.72</v>
      </c>
      <c r="E534" s="1"/>
      <c r="F534" s="1"/>
      <c r="G534" s="1"/>
      <c r="H534" t="s">
        <v>964</v>
      </c>
      <c r="I534">
        <v>2020</v>
      </c>
      <c r="J534" s="5" t="s">
        <v>566</v>
      </c>
      <c r="K534" t="s">
        <v>46</v>
      </c>
      <c r="L534" t="s">
        <v>47</v>
      </c>
      <c r="M534">
        <v>1050</v>
      </c>
      <c r="N534" t="s">
        <v>56</v>
      </c>
    </row>
    <row r="535" spans="1:14" ht="28.8" x14ac:dyDescent="0.3">
      <c r="A535" t="s">
        <v>381</v>
      </c>
      <c r="B535" s="5" t="s">
        <v>382</v>
      </c>
      <c r="C535" s="1"/>
      <c r="D535" s="1"/>
      <c r="E535" s="1"/>
      <c r="F535" s="1">
        <v>32500</v>
      </c>
      <c r="G535" s="1"/>
      <c r="H535" t="s">
        <v>964</v>
      </c>
      <c r="I535">
        <v>2022</v>
      </c>
      <c r="J535" s="5" t="s">
        <v>670</v>
      </c>
      <c r="K535" t="s">
        <v>46</v>
      </c>
      <c r="L535" t="s">
        <v>47</v>
      </c>
      <c r="M535">
        <v>1190</v>
      </c>
      <c r="N535" t="s">
        <v>157</v>
      </c>
    </row>
    <row r="536" spans="1:14" ht="28.8" x14ac:dyDescent="0.3">
      <c r="A536" t="s">
        <v>446</v>
      </c>
      <c r="B536" s="5" t="s">
        <v>447</v>
      </c>
      <c r="C536" s="1"/>
      <c r="D536" s="1">
        <v>71342.23</v>
      </c>
      <c r="E536" s="1"/>
      <c r="F536" s="1"/>
      <c r="G536" s="1"/>
      <c r="H536" t="s">
        <v>965</v>
      </c>
      <c r="I536">
        <v>2020</v>
      </c>
      <c r="J536" s="5" t="s">
        <v>448</v>
      </c>
      <c r="K536" t="s">
        <v>46</v>
      </c>
      <c r="L536" t="s">
        <v>16</v>
      </c>
      <c r="M536">
        <v>1081</v>
      </c>
      <c r="N536" t="s">
        <v>449</v>
      </c>
    </row>
    <row r="537" spans="1:14" ht="28.8" x14ac:dyDescent="0.3">
      <c r="A537" t="s">
        <v>446</v>
      </c>
      <c r="B537" s="5" t="s">
        <v>447</v>
      </c>
      <c r="C537" s="1"/>
      <c r="D537" s="1">
        <v>41699.769999999997</v>
      </c>
      <c r="E537" s="1"/>
      <c r="F537" s="1"/>
      <c r="G537" s="1"/>
      <c r="H537" t="s">
        <v>965</v>
      </c>
      <c r="I537">
        <v>2020</v>
      </c>
      <c r="J537" s="5" t="s">
        <v>448</v>
      </c>
      <c r="K537" t="s">
        <v>46</v>
      </c>
      <c r="L537" t="s">
        <v>16</v>
      </c>
      <c r="M537">
        <v>1081</v>
      </c>
      <c r="N537" t="s">
        <v>449</v>
      </c>
    </row>
    <row r="538" spans="1:14" ht="28.8" x14ac:dyDescent="0.3">
      <c r="A538" t="s">
        <v>446</v>
      </c>
      <c r="B538" s="5" t="s">
        <v>447</v>
      </c>
      <c r="C538" s="1">
        <f>16875+20.87+1875</f>
        <v>18770.87</v>
      </c>
      <c r="D538" s="1">
        <f>18986.96+3730.73</f>
        <v>22717.69</v>
      </c>
      <c r="E538" s="1">
        <v>19181.05</v>
      </c>
      <c r="F538" s="1"/>
      <c r="G538" s="1"/>
      <c r="H538" t="s">
        <v>979</v>
      </c>
      <c r="I538">
        <v>2018</v>
      </c>
      <c r="J538" s="5" t="s">
        <v>455</v>
      </c>
      <c r="K538" t="s">
        <v>193</v>
      </c>
      <c r="L538" t="s">
        <v>16</v>
      </c>
      <c r="M538">
        <v>1081</v>
      </c>
      <c r="N538" t="s">
        <v>449</v>
      </c>
    </row>
    <row r="539" spans="1:14" x14ac:dyDescent="0.3">
      <c r="A539" t="s">
        <v>446</v>
      </c>
      <c r="B539" s="5" t="s">
        <v>447</v>
      </c>
      <c r="C539" s="1">
        <v>3945.78</v>
      </c>
      <c r="D539" s="1"/>
      <c r="E539" s="1">
        <v>1262.23</v>
      </c>
      <c r="F539" s="1"/>
      <c r="G539" s="1"/>
      <c r="H539" t="s">
        <v>979</v>
      </c>
      <c r="I539">
        <v>2018</v>
      </c>
      <c r="J539" s="5" t="s">
        <v>456</v>
      </c>
      <c r="K539" t="s">
        <v>15</v>
      </c>
      <c r="L539" t="s">
        <v>16</v>
      </c>
      <c r="M539">
        <v>1081</v>
      </c>
      <c r="N539" t="s">
        <v>449</v>
      </c>
    </row>
    <row r="540" spans="1:14" ht="28.8" x14ac:dyDescent="0.3">
      <c r="A540" t="s">
        <v>137</v>
      </c>
      <c r="B540" s="5" t="s">
        <v>138</v>
      </c>
      <c r="C540" s="1"/>
      <c r="D540" s="1">
        <v>12793.38</v>
      </c>
      <c r="E540" s="1"/>
      <c r="F540" s="1"/>
      <c r="G540" s="1"/>
      <c r="H540" t="s">
        <v>965</v>
      </c>
      <c r="I540">
        <v>2020</v>
      </c>
      <c r="J540" s="5" t="s">
        <v>113</v>
      </c>
      <c r="K540" t="s">
        <v>46</v>
      </c>
      <c r="L540" t="s">
        <v>114</v>
      </c>
      <c r="M540">
        <v>1030</v>
      </c>
      <c r="N540" t="s">
        <v>20</v>
      </c>
    </row>
    <row r="541" spans="1:14" ht="28.8" x14ac:dyDescent="0.3">
      <c r="A541" t="s">
        <v>137</v>
      </c>
      <c r="B541" s="5" t="s">
        <v>138</v>
      </c>
      <c r="C541" s="1"/>
      <c r="D541" s="1"/>
      <c r="E541" s="1">
        <v>18000</v>
      </c>
      <c r="F541" s="1"/>
      <c r="G541" s="1"/>
      <c r="H541" t="s">
        <v>964</v>
      </c>
      <c r="I541">
        <v>2021</v>
      </c>
      <c r="J541" s="5" t="s">
        <v>602</v>
      </c>
      <c r="K541" t="s">
        <v>46</v>
      </c>
      <c r="L541" t="s">
        <v>47</v>
      </c>
      <c r="M541">
        <v>1030</v>
      </c>
      <c r="N541" t="s">
        <v>20</v>
      </c>
    </row>
    <row r="542" spans="1:14" ht="28.8" x14ac:dyDescent="0.3">
      <c r="A542" t="s">
        <v>137</v>
      </c>
      <c r="B542" s="5" t="s">
        <v>138</v>
      </c>
      <c r="C542" s="1"/>
      <c r="D542" s="1"/>
      <c r="E542" s="1"/>
      <c r="F542" s="1">
        <v>5100</v>
      </c>
      <c r="G542" s="1"/>
      <c r="H542" t="s">
        <v>964</v>
      </c>
      <c r="I542">
        <v>2022</v>
      </c>
      <c r="J542" s="5" t="s">
        <v>727</v>
      </c>
      <c r="K542" t="s">
        <v>67</v>
      </c>
      <c r="L542" t="s">
        <v>47</v>
      </c>
      <c r="M542">
        <v>1030</v>
      </c>
      <c r="N542" t="s">
        <v>20</v>
      </c>
    </row>
    <row r="543" spans="1:14" ht="28.8" x14ac:dyDescent="0.3">
      <c r="A543" t="s">
        <v>709</v>
      </c>
      <c r="B543" s="5" t="s">
        <v>710</v>
      </c>
      <c r="C543" s="1"/>
      <c r="D543" s="1"/>
      <c r="E543" s="1"/>
      <c r="F543" s="1"/>
      <c r="G543" s="1">
        <v>56000</v>
      </c>
      <c r="H543" t="s">
        <v>964</v>
      </c>
      <c r="I543">
        <v>2023</v>
      </c>
      <c r="J543" s="5" t="s">
        <v>670</v>
      </c>
      <c r="K543" t="s">
        <v>46</v>
      </c>
      <c r="L543" t="s">
        <v>47</v>
      </c>
      <c r="M543">
        <v>1050</v>
      </c>
      <c r="N543" t="s">
        <v>56</v>
      </c>
    </row>
    <row r="544" spans="1:14" ht="28.8" x14ac:dyDescent="0.3">
      <c r="A544" t="s">
        <v>137</v>
      </c>
      <c r="B544" s="5" t="s">
        <v>138</v>
      </c>
      <c r="C544" s="1">
        <v>5500</v>
      </c>
      <c r="D544" s="1"/>
      <c r="E544" s="1"/>
      <c r="F544" s="1"/>
      <c r="G544" s="1"/>
      <c r="H544" t="s">
        <v>964</v>
      </c>
      <c r="I544">
        <v>2019</v>
      </c>
      <c r="J544" s="5" t="s">
        <v>752</v>
      </c>
      <c r="K544" t="s">
        <v>67</v>
      </c>
      <c r="L544" t="s">
        <v>47</v>
      </c>
      <c r="M544">
        <v>1030</v>
      </c>
      <c r="N544" t="s">
        <v>20</v>
      </c>
    </row>
    <row r="545" spans="1:14" ht="28.8" x14ac:dyDescent="0.3">
      <c r="A545" t="s">
        <v>137</v>
      </c>
      <c r="B545" s="5" t="s">
        <v>138</v>
      </c>
      <c r="C545" s="1">
        <v>6900</v>
      </c>
      <c r="D545" s="1"/>
      <c r="E545" s="1"/>
      <c r="F545" s="1"/>
      <c r="G545" s="1"/>
      <c r="H545" t="s">
        <v>964</v>
      </c>
      <c r="I545">
        <v>2019</v>
      </c>
      <c r="J545" s="5" t="s">
        <v>752</v>
      </c>
      <c r="K545" t="s">
        <v>67</v>
      </c>
      <c r="L545" t="s">
        <v>47</v>
      </c>
      <c r="M545">
        <v>1030</v>
      </c>
      <c r="N545" t="s">
        <v>20</v>
      </c>
    </row>
    <row r="546" spans="1:14" ht="28.8" x14ac:dyDescent="0.3">
      <c r="A546" t="s">
        <v>450</v>
      </c>
      <c r="B546" s="5" t="s">
        <v>451</v>
      </c>
      <c r="C546" s="1"/>
      <c r="D546" s="1"/>
      <c r="E546" s="1"/>
      <c r="F546" s="1"/>
      <c r="G546" s="1">
        <v>55061.200000000004</v>
      </c>
      <c r="H546" t="s">
        <v>979</v>
      </c>
      <c r="I546">
        <v>2023</v>
      </c>
      <c r="J546" s="5" t="s">
        <v>452</v>
      </c>
      <c r="K546" t="s">
        <v>193</v>
      </c>
      <c r="L546" t="s">
        <v>16</v>
      </c>
      <c r="M546">
        <v>1000</v>
      </c>
      <c r="N546" t="s">
        <v>17</v>
      </c>
    </row>
    <row r="547" spans="1:14" ht="28.8" x14ac:dyDescent="0.3">
      <c r="A547" t="s">
        <v>137</v>
      </c>
      <c r="B547" s="5" t="s">
        <v>138</v>
      </c>
      <c r="C547" s="1">
        <v>102370.13</v>
      </c>
      <c r="D547" s="1">
        <v>96756.87000000001</v>
      </c>
      <c r="E547" s="1">
        <v>97511.74</v>
      </c>
      <c r="F547" s="1">
        <v>101476.05</v>
      </c>
      <c r="G547" s="1"/>
      <c r="H547" t="s">
        <v>964</v>
      </c>
      <c r="I547">
        <v>2017</v>
      </c>
      <c r="J547" s="5" t="s">
        <v>799</v>
      </c>
      <c r="K547" t="s">
        <v>15</v>
      </c>
      <c r="L547" t="s">
        <v>47</v>
      </c>
      <c r="M547">
        <v>1030</v>
      </c>
      <c r="N547" t="s">
        <v>20</v>
      </c>
    </row>
    <row r="548" spans="1:14" ht="28.8" x14ac:dyDescent="0.3">
      <c r="A548" t="s">
        <v>742</v>
      </c>
      <c r="B548" s="5" t="s">
        <v>743</v>
      </c>
      <c r="C548" s="1"/>
      <c r="D548" s="1"/>
      <c r="E548" s="1"/>
      <c r="F548" s="1">
        <v>2800</v>
      </c>
      <c r="G548" s="1"/>
      <c r="H548" t="s">
        <v>964</v>
      </c>
      <c r="I548">
        <v>2022</v>
      </c>
      <c r="J548" s="5" t="s">
        <v>727</v>
      </c>
      <c r="K548" t="s">
        <v>67</v>
      </c>
      <c r="L548" t="s">
        <v>47</v>
      </c>
      <c r="M548">
        <v>1080</v>
      </c>
      <c r="N548" t="s">
        <v>28</v>
      </c>
    </row>
    <row r="549" spans="1:14" ht="28.8" x14ac:dyDescent="0.3">
      <c r="A549" t="s">
        <v>742</v>
      </c>
      <c r="B549" s="5" t="s">
        <v>743</v>
      </c>
      <c r="C549" s="1">
        <v>4100</v>
      </c>
      <c r="D549" s="1"/>
      <c r="E549" s="1"/>
      <c r="F549" s="1"/>
      <c r="G549" s="1"/>
      <c r="H549" t="s">
        <v>964</v>
      </c>
      <c r="I549">
        <v>2019</v>
      </c>
      <c r="J549" s="5" t="s">
        <v>752</v>
      </c>
      <c r="K549" t="s">
        <v>67</v>
      </c>
      <c r="L549" t="s">
        <v>47</v>
      </c>
      <c r="M549">
        <v>1080</v>
      </c>
      <c r="N549" t="s">
        <v>28</v>
      </c>
    </row>
    <row r="550" spans="1:14" ht="28.8" x14ac:dyDescent="0.3">
      <c r="A550" t="s">
        <v>742</v>
      </c>
      <c r="B550" s="5" t="s">
        <v>743</v>
      </c>
      <c r="C550" s="1"/>
      <c r="D550" s="1"/>
      <c r="E550" s="1">
        <v>5100</v>
      </c>
      <c r="F550" s="1"/>
      <c r="G550" s="1"/>
      <c r="H550" t="s">
        <v>964</v>
      </c>
      <c r="I550">
        <v>2021</v>
      </c>
      <c r="J550" s="5" t="s">
        <v>752</v>
      </c>
      <c r="K550" t="s">
        <v>67</v>
      </c>
      <c r="L550" t="s">
        <v>47</v>
      </c>
      <c r="M550">
        <v>1080</v>
      </c>
      <c r="N550" t="s">
        <v>28</v>
      </c>
    </row>
    <row r="551" spans="1:14" ht="28.8" x14ac:dyDescent="0.3">
      <c r="A551" t="s">
        <v>619</v>
      </c>
      <c r="B551" s="5" t="s">
        <v>620</v>
      </c>
      <c r="C551" s="1"/>
      <c r="D551" s="1"/>
      <c r="E551" s="1"/>
      <c r="F551" s="1"/>
      <c r="G551" s="1">
        <v>55000</v>
      </c>
      <c r="H551" t="s">
        <v>964</v>
      </c>
      <c r="I551">
        <v>2023</v>
      </c>
      <c r="J551" s="5" t="s">
        <v>670</v>
      </c>
      <c r="K551" t="s">
        <v>46</v>
      </c>
      <c r="L551" t="s">
        <v>47</v>
      </c>
      <c r="M551">
        <v>1000</v>
      </c>
      <c r="N551" t="s">
        <v>17</v>
      </c>
    </row>
    <row r="552" spans="1:14" ht="28.8" x14ac:dyDescent="0.3">
      <c r="A552" t="s">
        <v>742</v>
      </c>
      <c r="B552" s="5" t="s">
        <v>743</v>
      </c>
      <c r="C552" s="1">
        <v>248671.56</v>
      </c>
      <c r="D552" s="1">
        <v>235036.15</v>
      </c>
      <c r="E552" s="1">
        <v>236869.84</v>
      </c>
      <c r="F552" s="1">
        <v>246499.71</v>
      </c>
      <c r="G552" s="1"/>
      <c r="H552" t="s">
        <v>964</v>
      </c>
      <c r="I552">
        <v>2017</v>
      </c>
      <c r="J552" s="5" t="s">
        <v>799</v>
      </c>
      <c r="K552" t="s">
        <v>15</v>
      </c>
      <c r="L552" t="s">
        <v>47</v>
      </c>
      <c r="M552">
        <v>1000</v>
      </c>
      <c r="N552" t="s">
        <v>17</v>
      </c>
    </row>
    <row r="553" spans="1:14" ht="28.8" x14ac:dyDescent="0.3">
      <c r="A553" t="s">
        <v>139</v>
      </c>
      <c r="B553" s="5" t="s">
        <v>140</v>
      </c>
      <c r="C553" s="1"/>
      <c r="D553" s="1">
        <v>7723</v>
      </c>
      <c r="E553" s="1"/>
      <c r="F553" s="1"/>
      <c r="G553" s="1"/>
      <c r="H553" t="s">
        <v>965</v>
      </c>
      <c r="I553">
        <v>2020</v>
      </c>
      <c r="J553" s="5" t="s">
        <v>113</v>
      </c>
      <c r="K553" t="s">
        <v>46</v>
      </c>
      <c r="L553" t="s">
        <v>114</v>
      </c>
      <c r="M553">
        <v>1060</v>
      </c>
      <c r="N553" t="s">
        <v>53</v>
      </c>
    </row>
    <row r="554" spans="1:14" ht="28.8" x14ac:dyDescent="0.3">
      <c r="A554" t="s">
        <v>139</v>
      </c>
      <c r="B554" s="5" t="s">
        <v>140</v>
      </c>
      <c r="C554" s="1"/>
      <c r="D554" s="1">
        <v>5000</v>
      </c>
      <c r="E554" s="1"/>
      <c r="F554" s="1"/>
      <c r="G554" s="1"/>
      <c r="H554" t="s">
        <v>967</v>
      </c>
      <c r="I554">
        <v>2020</v>
      </c>
      <c r="J554" s="5" t="s">
        <v>396</v>
      </c>
      <c r="K554" t="s">
        <v>46</v>
      </c>
      <c r="L554" t="s">
        <v>47</v>
      </c>
      <c r="M554">
        <v>1060</v>
      </c>
      <c r="N554" t="s">
        <v>53</v>
      </c>
    </row>
    <row r="555" spans="1:14" ht="28.8" x14ac:dyDescent="0.3">
      <c r="A555" t="s">
        <v>139</v>
      </c>
      <c r="B555" s="5" t="s">
        <v>140</v>
      </c>
      <c r="C555" s="1">
        <v>53000</v>
      </c>
      <c r="D555" s="1"/>
      <c r="E555" s="1"/>
      <c r="F555" s="1"/>
      <c r="G555" s="1"/>
      <c r="H555" t="s">
        <v>964</v>
      </c>
      <c r="I555">
        <v>2019</v>
      </c>
      <c r="J555" s="5" t="s">
        <v>566</v>
      </c>
      <c r="K555" t="s">
        <v>46</v>
      </c>
      <c r="L555" t="s">
        <v>47</v>
      </c>
      <c r="M555">
        <v>1070</v>
      </c>
      <c r="N555" t="s">
        <v>23</v>
      </c>
    </row>
    <row r="556" spans="1:14" ht="28.8" x14ac:dyDescent="0.3">
      <c r="A556" t="s">
        <v>139</v>
      </c>
      <c r="B556" s="5" t="s">
        <v>140</v>
      </c>
      <c r="C556" s="1">
        <v>42000</v>
      </c>
      <c r="D556" s="1"/>
      <c r="E556" s="1"/>
      <c r="F556" s="1"/>
      <c r="G556" s="1"/>
      <c r="H556" t="s">
        <v>964</v>
      </c>
      <c r="I556">
        <v>2019</v>
      </c>
      <c r="J556" s="5" t="s">
        <v>566</v>
      </c>
      <c r="K556" t="s">
        <v>46</v>
      </c>
      <c r="L556" t="s">
        <v>47</v>
      </c>
      <c r="M556">
        <v>1020</v>
      </c>
      <c r="N556" t="s">
        <v>17</v>
      </c>
    </row>
    <row r="557" spans="1:14" ht="28.8" x14ac:dyDescent="0.3">
      <c r="A557" t="s">
        <v>139</v>
      </c>
      <c r="B557" s="5" t="s">
        <v>140</v>
      </c>
      <c r="C557" s="1">
        <v>40000</v>
      </c>
      <c r="D557" s="1"/>
      <c r="E557" s="1"/>
      <c r="F557" s="1"/>
      <c r="G557" s="1"/>
      <c r="H557" t="s">
        <v>964</v>
      </c>
      <c r="I557">
        <v>2019</v>
      </c>
      <c r="J557" s="5" t="s">
        <v>566</v>
      </c>
      <c r="K557" t="s">
        <v>46</v>
      </c>
      <c r="L557" t="s">
        <v>47</v>
      </c>
      <c r="M557">
        <v>1190</v>
      </c>
      <c r="N557" t="s">
        <v>157</v>
      </c>
    </row>
    <row r="558" spans="1:14" ht="28.8" x14ac:dyDescent="0.3">
      <c r="A558" t="s">
        <v>139</v>
      </c>
      <c r="B558" s="5" t="s">
        <v>140</v>
      </c>
      <c r="C558" s="1"/>
      <c r="D558" s="1">
        <v>52200</v>
      </c>
      <c r="E558" s="1"/>
      <c r="F558" s="1"/>
      <c r="G558" s="1"/>
      <c r="H558" t="s">
        <v>964</v>
      </c>
      <c r="I558">
        <v>2020</v>
      </c>
      <c r="J558" s="5" t="s">
        <v>566</v>
      </c>
      <c r="K558" t="s">
        <v>46</v>
      </c>
      <c r="L558" t="s">
        <v>47</v>
      </c>
      <c r="M558">
        <v>1030</v>
      </c>
      <c r="N558" t="s">
        <v>20</v>
      </c>
    </row>
    <row r="559" spans="1:14" ht="28.8" x14ac:dyDescent="0.3">
      <c r="A559" t="s">
        <v>139</v>
      </c>
      <c r="B559" s="5" t="s">
        <v>140</v>
      </c>
      <c r="C559" s="1"/>
      <c r="D559" s="1">
        <v>2671.18</v>
      </c>
      <c r="E559" s="1"/>
      <c r="F559" s="1"/>
      <c r="G559" s="1"/>
      <c r="H559" t="s">
        <v>964</v>
      </c>
      <c r="I559">
        <v>2020</v>
      </c>
      <c r="J559" s="5" t="s">
        <v>566</v>
      </c>
      <c r="K559" t="s">
        <v>46</v>
      </c>
      <c r="L559" t="s">
        <v>47</v>
      </c>
      <c r="M559">
        <v>1060</v>
      </c>
      <c r="N559" t="s">
        <v>53</v>
      </c>
    </row>
    <row r="560" spans="1:14" ht="28.8" x14ac:dyDescent="0.3">
      <c r="A560" t="s">
        <v>139</v>
      </c>
      <c r="B560" s="5" t="s">
        <v>140</v>
      </c>
      <c r="C560" s="1"/>
      <c r="D560" s="1"/>
      <c r="E560" s="1">
        <v>34000</v>
      </c>
      <c r="F560" s="1"/>
      <c r="G560" s="1"/>
      <c r="H560" t="s">
        <v>964</v>
      </c>
      <c r="I560">
        <v>2021</v>
      </c>
      <c r="J560" s="5" t="s">
        <v>566</v>
      </c>
      <c r="K560" t="s">
        <v>46</v>
      </c>
      <c r="L560" t="s">
        <v>47</v>
      </c>
      <c r="M560">
        <v>1200</v>
      </c>
      <c r="N560" t="s">
        <v>62</v>
      </c>
    </row>
    <row r="561" spans="1:14" ht="28.8" x14ac:dyDescent="0.3">
      <c r="A561" t="s">
        <v>139</v>
      </c>
      <c r="B561" s="5" t="s">
        <v>140</v>
      </c>
      <c r="C561" s="1"/>
      <c r="D561" s="1"/>
      <c r="E561" s="1">
        <v>34000</v>
      </c>
      <c r="F561" s="1"/>
      <c r="G561" s="1"/>
      <c r="H561" t="s">
        <v>964</v>
      </c>
      <c r="I561">
        <v>2021</v>
      </c>
      <c r="J561" s="5" t="s">
        <v>566</v>
      </c>
      <c r="K561" t="s">
        <v>46</v>
      </c>
      <c r="L561" t="s">
        <v>47</v>
      </c>
      <c r="M561">
        <v>1080</v>
      </c>
      <c r="N561" t="s">
        <v>28</v>
      </c>
    </row>
    <row r="562" spans="1:14" ht="28.8" x14ac:dyDescent="0.3">
      <c r="A562" t="s">
        <v>139</v>
      </c>
      <c r="B562" s="5" t="s">
        <v>140</v>
      </c>
      <c r="C562" s="1"/>
      <c r="D562" s="1"/>
      <c r="E562" s="1">
        <v>42500</v>
      </c>
      <c r="F562" s="1"/>
      <c r="G562" s="1"/>
      <c r="H562" t="s">
        <v>964</v>
      </c>
      <c r="I562">
        <v>2021</v>
      </c>
      <c r="J562" s="5" t="s">
        <v>566</v>
      </c>
      <c r="K562" t="s">
        <v>46</v>
      </c>
      <c r="L562" t="s">
        <v>47</v>
      </c>
      <c r="M562">
        <v>1190</v>
      </c>
      <c r="N562" t="s">
        <v>157</v>
      </c>
    </row>
    <row r="563" spans="1:14" ht="28.8" x14ac:dyDescent="0.3">
      <c r="A563" t="s">
        <v>139</v>
      </c>
      <c r="B563" s="5" t="s">
        <v>140</v>
      </c>
      <c r="C563" s="1"/>
      <c r="D563" s="1"/>
      <c r="E563" s="1">
        <v>42000</v>
      </c>
      <c r="F563" s="1"/>
      <c r="G563" s="1"/>
      <c r="H563" t="s">
        <v>964</v>
      </c>
      <c r="I563">
        <v>2021</v>
      </c>
      <c r="J563" s="5" t="s">
        <v>566</v>
      </c>
      <c r="K563" t="s">
        <v>46</v>
      </c>
      <c r="L563" t="s">
        <v>47</v>
      </c>
      <c r="M563">
        <v>1210</v>
      </c>
      <c r="N563" t="s">
        <v>63</v>
      </c>
    </row>
    <row r="564" spans="1:14" ht="28.8" x14ac:dyDescent="0.3">
      <c r="A564" t="s">
        <v>139</v>
      </c>
      <c r="B564" s="5" t="s">
        <v>140</v>
      </c>
      <c r="C564" s="1"/>
      <c r="D564" s="1"/>
      <c r="E564" s="1"/>
      <c r="F564" s="1">
        <v>56600</v>
      </c>
      <c r="G564" s="1"/>
      <c r="H564" t="s">
        <v>964</v>
      </c>
      <c r="I564">
        <v>2022</v>
      </c>
      <c r="J564" s="5" t="s">
        <v>566</v>
      </c>
      <c r="K564" t="s">
        <v>46</v>
      </c>
      <c r="L564" t="s">
        <v>47</v>
      </c>
      <c r="M564">
        <v>1000</v>
      </c>
      <c r="N564" t="s">
        <v>17</v>
      </c>
    </row>
    <row r="565" spans="1:14" ht="28.8" x14ac:dyDescent="0.3">
      <c r="A565" t="s">
        <v>139</v>
      </c>
      <c r="B565" s="5" t="s">
        <v>140</v>
      </c>
      <c r="C565" s="1"/>
      <c r="D565" s="1"/>
      <c r="E565" s="1"/>
      <c r="F565" s="1">
        <v>51419.87</v>
      </c>
      <c r="G565" s="1"/>
      <c r="H565" t="s">
        <v>964</v>
      </c>
      <c r="I565">
        <v>2022</v>
      </c>
      <c r="J565" s="5" t="s">
        <v>670</v>
      </c>
      <c r="K565" t="s">
        <v>46</v>
      </c>
      <c r="L565" t="s">
        <v>47</v>
      </c>
      <c r="M565">
        <v>1070</v>
      </c>
      <c r="N565" t="s">
        <v>23</v>
      </c>
    </row>
    <row r="566" spans="1:14" ht="28.8" x14ac:dyDescent="0.3">
      <c r="A566" t="s">
        <v>139</v>
      </c>
      <c r="B566" s="5" t="s">
        <v>140</v>
      </c>
      <c r="C566" s="1"/>
      <c r="D566" s="1"/>
      <c r="E566" s="1"/>
      <c r="F566" s="1">
        <v>43779</v>
      </c>
      <c r="G566" s="1"/>
      <c r="H566" t="s">
        <v>964</v>
      </c>
      <c r="I566">
        <v>2022</v>
      </c>
      <c r="J566" s="5" t="s">
        <v>670</v>
      </c>
      <c r="K566" t="s">
        <v>46</v>
      </c>
      <c r="L566" t="s">
        <v>47</v>
      </c>
      <c r="M566">
        <v>1060</v>
      </c>
      <c r="N566" t="s">
        <v>53</v>
      </c>
    </row>
    <row r="567" spans="1:14" ht="28.8" x14ac:dyDescent="0.3">
      <c r="A567" t="s">
        <v>641</v>
      </c>
      <c r="B567" s="5" t="s">
        <v>642</v>
      </c>
      <c r="C567" s="1"/>
      <c r="D567" s="1"/>
      <c r="E567" s="1"/>
      <c r="F567" s="1"/>
      <c r="G567" s="1">
        <v>53031.519999999997</v>
      </c>
      <c r="H567" t="s">
        <v>964</v>
      </c>
      <c r="I567">
        <v>2023</v>
      </c>
      <c r="J567" s="5" t="s">
        <v>670</v>
      </c>
      <c r="K567" t="s">
        <v>46</v>
      </c>
      <c r="L567" t="s">
        <v>47</v>
      </c>
      <c r="M567">
        <v>1020</v>
      </c>
      <c r="N567" t="s">
        <v>17</v>
      </c>
    </row>
    <row r="568" spans="1:14" ht="28.8" x14ac:dyDescent="0.3">
      <c r="A568" t="s">
        <v>675</v>
      </c>
      <c r="B568" s="5" t="s">
        <v>676</v>
      </c>
      <c r="C568" s="1"/>
      <c r="D568" s="1"/>
      <c r="E568" s="1"/>
      <c r="F568" s="1"/>
      <c r="G568" s="1">
        <v>53000</v>
      </c>
      <c r="H568" t="s">
        <v>964</v>
      </c>
      <c r="I568">
        <v>2023</v>
      </c>
      <c r="J568" s="5" t="s">
        <v>670</v>
      </c>
      <c r="K568" t="s">
        <v>46</v>
      </c>
      <c r="L568" t="s">
        <v>47</v>
      </c>
      <c r="M568">
        <v>1050</v>
      </c>
      <c r="N568" t="s">
        <v>56</v>
      </c>
    </row>
    <row r="569" spans="1:14" ht="28.8" x14ac:dyDescent="0.3">
      <c r="A569" t="s">
        <v>241</v>
      </c>
      <c r="B569" s="5" t="s">
        <v>242</v>
      </c>
      <c r="C569" s="1"/>
      <c r="D569" s="1"/>
      <c r="E569" s="1"/>
      <c r="F569" s="1"/>
      <c r="G569" s="1">
        <v>52600</v>
      </c>
      <c r="H569" t="s">
        <v>964</v>
      </c>
      <c r="I569">
        <v>2023</v>
      </c>
      <c r="J569" s="5" t="s">
        <v>670</v>
      </c>
      <c r="K569" t="s">
        <v>46</v>
      </c>
      <c r="L569" t="s">
        <v>47</v>
      </c>
      <c r="M569">
        <v>1000</v>
      </c>
      <c r="N569" t="s">
        <v>17</v>
      </c>
    </row>
    <row r="570" spans="1:14" ht="28.8" x14ac:dyDescent="0.3">
      <c r="A570" t="s">
        <v>139</v>
      </c>
      <c r="B570" s="5" t="s">
        <v>140</v>
      </c>
      <c r="C570" s="1"/>
      <c r="D570" s="1"/>
      <c r="E570" s="1"/>
      <c r="F570" s="1">
        <v>2900</v>
      </c>
      <c r="G570" s="1"/>
      <c r="H570" t="s">
        <v>964</v>
      </c>
      <c r="I570">
        <v>2022</v>
      </c>
      <c r="J570" s="5" t="s">
        <v>727</v>
      </c>
      <c r="K570" t="s">
        <v>67</v>
      </c>
      <c r="L570" t="s">
        <v>47</v>
      </c>
      <c r="M570">
        <v>1190</v>
      </c>
      <c r="N570" t="s">
        <v>157</v>
      </c>
    </row>
    <row r="571" spans="1:14" ht="28.8" x14ac:dyDescent="0.3">
      <c r="A571" t="s">
        <v>139</v>
      </c>
      <c r="B571" s="5" t="s">
        <v>140</v>
      </c>
      <c r="C571" s="1"/>
      <c r="D571" s="1"/>
      <c r="E571" s="1"/>
      <c r="F571" s="1">
        <v>590</v>
      </c>
      <c r="G571" s="1"/>
      <c r="H571" t="s">
        <v>964</v>
      </c>
      <c r="I571">
        <v>2022</v>
      </c>
      <c r="J571" s="5" t="s">
        <v>727</v>
      </c>
      <c r="K571" t="s">
        <v>67</v>
      </c>
      <c r="L571" t="s">
        <v>47</v>
      </c>
      <c r="M571">
        <v>1020</v>
      </c>
      <c r="N571" t="s">
        <v>17</v>
      </c>
    </row>
    <row r="572" spans="1:14" ht="28.8" x14ac:dyDescent="0.3">
      <c r="A572" t="s">
        <v>139</v>
      </c>
      <c r="B572" s="5" t="s">
        <v>140</v>
      </c>
      <c r="C572" s="1"/>
      <c r="D572" s="1"/>
      <c r="E572" s="1"/>
      <c r="F572" s="1">
        <v>790</v>
      </c>
      <c r="G572" s="1"/>
      <c r="H572" t="s">
        <v>964</v>
      </c>
      <c r="I572">
        <v>2022</v>
      </c>
      <c r="J572" s="5" t="s">
        <v>727</v>
      </c>
      <c r="K572" t="s">
        <v>67</v>
      </c>
      <c r="L572" t="s">
        <v>47</v>
      </c>
      <c r="M572">
        <v>1190</v>
      </c>
      <c r="N572" t="s">
        <v>157</v>
      </c>
    </row>
    <row r="573" spans="1:14" ht="28.8" x14ac:dyDescent="0.3">
      <c r="A573" t="s">
        <v>180</v>
      </c>
      <c r="B573" s="5" t="s">
        <v>181</v>
      </c>
      <c r="C573" s="1"/>
      <c r="D573" s="1"/>
      <c r="E573" s="1"/>
      <c r="F573" s="1"/>
      <c r="G573" s="1">
        <v>51500</v>
      </c>
      <c r="H573" t="s">
        <v>967</v>
      </c>
      <c r="I573">
        <v>2023</v>
      </c>
      <c r="J573" s="5" t="s">
        <v>182</v>
      </c>
      <c r="K573" t="s">
        <v>46</v>
      </c>
      <c r="L573" t="s">
        <v>47</v>
      </c>
      <c r="M573">
        <v>1000</v>
      </c>
      <c r="N573" t="s">
        <v>17</v>
      </c>
    </row>
    <row r="574" spans="1:14" ht="28.8" x14ac:dyDescent="0.3">
      <c r="A574" t="s">
        <v>426</v>
      </c>
      <c r="B574" s="5" t="s">
        <v>427</v>
      </c>
      <c r="C574" s="1"/>
      <c r="D574" s="1"/>
      <c r="E574" s="1"/>
      <c r="F574" s="1"/>
      <c r="G574" s="1">
        <v>50000</v>
      </c>
      <c r="H574" t="s">
        <v>964</v>
      </c>
      <c r="I574">
        <v>2023</v>
      </c>
      <c r="J574" s="5" t="s">
        <v>670</v>
      </c>
      <c r="K574" t="s">
        <v>46</v>
      </c>
      <c r="L574" t="s">
        <v>47</v>
      </c>
      <c r="M574">
        <v>1080</v>
      </c>
      <c r="N574" t="s">
        <v>28</v>
      </c>
    </row>
    <row r="575" spans="1:14" ht="28.8" x14ac:dyDescent="0.3">
      <c r="A575" t="s">
        <v>428</v>
      </c>
      <c r="B575" s="5" t="s">
        <v>429</v>
      </c>
      <c r="C575" s="1"/>
      <c r="D575" s="1"/>
      <c r="E575" s="1"/>
      <c r="F575" s="1"/>
      <c r="G575" s="1">
        <v>49789</v>
      </c>
      <c r="H575" t="s">
        <v>964</v>
      </c>
      <c r="I575">
        <v>2023</v>
      </c>
      <c r="J575" s="5" t="s">
        <v>670</v>
      </c>
      <c r="K575" t="s">
        <v>46</v>
      </c>
      <c r="L575" t="s">
        <v>47</v>
      </c>
      <c r="M575">
        <v>1070</v>
      </c>
      <c r="N575" t="s">
        <v>23</v>
      </c>
    </row>
    <row r="576" spans="1:14" ht="28.8" x14ac:dyDescent="0.3">
      <c r="A576" t="s">
        <v>689</v>
      </c>
      <c r="B576" s="5" t="s">
        <v>690</v>
      </c>
      <c r="C576" s="1"/>
      <c r="D576" s="1"/>
      <c r="E576" s="1"/>
      <c r="F576" s="1"/>
      <c r="G576" s="1">
        <v>49294.31</v>
      </c>
      <c r="H576" t="s">
        <v>964</v>
      </c>
      <c r="I576">
        <v>2023</v>
      </c>
      <c r="J576" s="5" t="s">
        <v>670</v>
      </c>
      <c r="K576" t="s">
        <v>46</v>
      </c>
      <c r="L576" t="s">
        <v>47</v>
      </c>
      <c r="M576">
        <v>1030</v>
      </c>
      <c r="N576" t="s">
        <v>20</v>
      </c>
    </row>
    <row r="577" spans="1:14" ht="28.8" x14ac:dyDescent="0.3">
      <c r="A577" t="s">
        <v>823</v>
      </c>
      <c r="B577" s="5" t="s">
        <v>824</v>
      </c>
      <c r="C577" s="1"/>
      <c r="D577" s="1"/>
      <c r="E577" s="1"/>
      <c r="F577" s="1"/>
      <c r="G577" s="1">
        <v>48600</v>
      </c>
      <c r="H577" t="s">
        <v>967</v>
      </c>
      <c r="I577">
        <v>2023</v>
      </c>
      <c r="J577" s="5" t="s">
        <v>822</v>
      </c>
      <c r="K577" t="s">
        <v>46</v>
      </c>
      <c r="L577" t="s">
        <v>47</v>
      </c>
      <c r="M577">
        <v>1050</v>
      </c>
      <c r="N577" t="s">
        <v>56</v>
      </c>
    </row>
    <row r="578" spans="1:14" ht="28.8" x14ac:dyDescent="0.3">
      <c r="A578" t="s">
        <v>139</v>
      </c>
      <c r="B578" s="5" t="s">
        <v>140</v>
      </c>
      <c r="C578" s="1">
        <v>227012.41</v>
      </c>
      <c r="D578" s="1">
        <v>214564.63</v>
      </c>
      <c r="E578" s="1">
        <v>216238.62</v>
      </c>
      <c r="F578" s="1">
        <v>225029.74000000002</v>
      </c>
      <c r="G578" s="1"/>
      <c r="H578" t="s">
        <v>964</v>
      </c>
      <c r="I578">
        <v>2017</v>
      </c>
      <c r="J578" s="5" t="s">
        <v>799</v>
      </c>
      <c r="K578" t="s">
        <v>15</v>
      </c>
      <c r="L578" t="s">
        <v>47</v>
      </c>
      <c r="M578">
        <v>1000</v>
      </c>
      <c r="N578" t="s">
        <v>17</v>
      </c>
    </row>
    <row r="579" spans="1:14" ht="43.2" x14ac:dyDescent="0.3">
      <c r="A579" t="s">
        <v>842</v>
      </c>
      <c r="B579" s="5" t="s">
        <v>843</v>
      </c>
      <c r="C579" s="1">
        <f>19146.66+11436.02</f>
        <v>30582.68</v>
      </c>
      <c r="D579" s="1">
        <f>25528.88+5147.89</f>
        <v>30676.77</v>
      </c>
      <c r="E579" s="1">
        <f>19529.34+3528.66</f>
        <v>23058</v>
      </c>
      <c r="F579" s="1">
        <f>6509.78+1680.25+3779.3</f>
        <v>11969.33</v>
      </c>
      <c r="G579" s="1">
        <f>8855.21+2364.51</f>
        <v>11219.72</v>
      </c>
      <c r="H579" t="s">
        <v>969</v>
      </c>
      <c r="I579">
        <v>2019</v>
      </c>
      <c r="J579" s="5" t="s">
        <v>835</v>
      </c>
      <c r="K579" t="s">
        <v>193</v>
      </c>
      <c r="L579" t="s">
        <v>47</v>
      </c>
      <c r="M579">
        <v>1030</v>
      </c>
      <c r="N579" t="s">
        <v>20</v>
      </c>
    </row>
    <row r="580" spans="1:14" ht="28.8" x14ac:dyDescent="0.3">
      <c r="A580" t="s">
        <v>497</v>
      </c>
      <c r="B580" s="5" t="s">
        <v>498</v>
      </c>
      <c r="C580" s="1">
        <v>23813.45</v>
      </c>
      <c r="D580" s="1">
        <v>29687.01</v>
      </c>
      <c r="E580" s="1"/>
      <c r="F580" s="1"/>
      <c r="G580" s="1"/>
      <c r="H580" t="s">
        <v>966</v>
      </c>
      <c r="I580">
        <v>2019</v>
      </c>
      <c r="J580" s="5" t="s">
        <v>194</v>
      </c>
      <c r="K580" t="s">
        <v>193</v>
      </c>
      <c r="L580" t="s">
        <v>47</v>
      </c>
      <c r="M580">
        <v>1000</v>
      </c>
      <c r="N580" t="s">
        <v>17</v>
      </c>
    </row>
    <row r="581" spans="1:14" ht="28.8" x14ac:dyDescent="0.3">
      <c r="A581" t="s">
        <v>497</v>
      </c>
      <c r="B581" s="5" t="s">
        <v>498</v>
      </c>
      <c r="C581" s="1">
        <v>303301.85000000003</v>
      </c>
      <c r="D581" s="1">
        <v>296882</v>
      </c>
      <c r="E581" s="1"/>
      <c r="F581" s="1"/>
      <c r="G581" s="1"/>
      <c r="H581" t="s">
        <v>968</v>
      </c>
      <c r="I581">
        <v>2018</v>
      </c>
      <c r="J581" s="5" t="s">
        <v>494</v>
      </c>
      <c r="K581" t="s">
        <v>15</v>
      </c>
      <c r="L581" t="s">
        <v>16</v>
      </c>
      <c r="M581">
        <v>1000</v>
      </c>
      <c r="N581" t="s">
        <v>17</v>
      </c>
    </row>
    <row r="582" spans="1:14" ht="28.8" x14ac:dyDescent="0.3">
      <c r="A582" t="s">
        <v>352</v>
      </c>
      <c r="B582" s="5" t="s">
        <v>353</v>
      </c>
      <c r="C582" s="1"/>
      <c r="D582" s="1"/>
      <c r="E582" s="1"/>
      <c r="F582" s="1"/>
      <c r="G582" s="1">
        <v>48517.5</v>
      </c>
      <c r="H582" t="s">
        <v>967</v>
      </c>
      <c r="I582">
        <v>2023</v>
      </c>
      <c r="J582" s="5" t="s">
        <v>354</v>
      </c>
      <c r="K582" t="s">
        <v>67</v>
      </c>
      <c r="L582" t="s">
        <v>47</v>
      </c>
      <c r="M582">
        <v>1000</v>
      </c>
      <c r="N582" t="s">
        <v>17</v>
      </c>
    </row>
    <row r="583" spans="1:14" ht="28.8" x14ac:dyDescent="0.3">
      <c r="A583" t="s">
        <v>416</v>
      </c>
      <c r="B583" s="5" t="s">
        <v>417</v>
      </c>
      <c r="C583" s="1"/>
      <c r="D583" s="1"/>
      <c r="E583" s="1"/>
      <c r="F583" s="1">
        <v>80969.509999999995</v>
      </c>
      <c r="G583" s="1"/>
      <c r="H583" t="s">
        <v>964</v>
      </c>
      <c r="I583">
        <v>2022</v>
      </c>
      <c r="J583" s="5" t="s">
        <v>670</v>
      </c>
      <c r="K583" t="s">
        <v>46</v>
      </c>
      <c r="L583" t="s">
        <v>47</v>
      </c>
      <c r="M583">
        <v>1030</v>
      </c>
      <c r="N583" t="s">
        <v>20</v>
      </c>
    </row>
    <row r="584" spans="1:14" ht="28.8" x14ac:dyDescent="0.3">
      <c r="A584" t="s">
        <v>173</v>
      </c>
      <c r="B584" s="5" t="s">
        <v>174</v>
      </c>
      <c r="C584" s="1"/>
      <c r="D584" s="1"/>
      <c r="E584" s="1"/>
      <c r="F584" s="1"/>
      <c r="G584" s="1">
        <v>46265</v>
      </c>
      <c r="H584" t="s">
        <v>974</v>
      </c>
      <c r="I584">
        <v>2023</v>
      </c>
      <c r="J584" s="5" t="s">
        <v>369</v>
      </c>
      <c r="K584" t="s">
        <v>46</v>
      </c>
      <c r="L584" t="s">
        <v>47</v>
      </c>
      <c r="M584">
        <v>1000</v>
      </c>
      <c r="N584" t="s">
        <v>17</v>
      </c>
    </row>
    <row r="585" spans="1:14" ht="28.8" x14ac:dyDescent="0.3">
      <c r="A585" t="s">
        <v>416</v>
      </c>
      <c r="B585" s="5" t="s">
        <v>417</v>
      </c>
      <c r="C585" s="1"/>
      <c r="D585" s="1">
        <v>850</v>
      </c>
      <c r="E585" s="1"/>
      <c r="F585" s="1"/>
      <c r="G585" s="1"/>
      <c r="H585" t="s">
        <v>964</v>
      </c>
      <c r="I585">
        <v>2020</v>
      </c>
      <c r="J585" s="5" t="s">
        <v>752</v>
      </c>
      <c r="K585" t="s">
        <v>67</v>
      </c>
      <c r="L585" t="s">
        <v>47</v>
      </c>
      <c r="M585">
        <v>1030</v>
      </c>
      <c r="N585" t="s">
        <v>20</v>
      </c>
    </row>
    <row r="586" spans="1:14" ht="28.8" x14ac:dyDescent="0.3">
      <c r="A586" t="s">
        <v>541</v>
      </c>
      <c r="B586" s="5" t="s">
        <v>542</v>
      </c>
      <c r="C586" s="1"/>
      <c r="D586" s="1">
        <v>13443.88</v>
      </c>
      <c r="E586" s="1"/>
      <c r="F586" s="1"/>
      <c r="G586" s="1"/>
      <c r="H586" t="s">
        <v>964</v>
      </c>
      <c r="I586">
        <v>2020</v>
      </c>
      <c r="J586" s="5" t="s">
        <v>566</v>
      </c>
      <c r="K586" t="s">
        <v>46</v>
      </c>
      <c r="L586" t="s">
        <v>47</v>
      </c>
      <c r="M586">
        <v>1000</v>
      </c>
      <c r="N586" t="s">
        <v>17</v>
      </c>
    </row>
    <row r="587" spans="1:14" ht="28.8" x14ac:dyDescent="0.3">
      <c r="A587" t="s">
        <v>589</v>
      </c>
      <c r="B587" s="5" t="s">
        <v>590</v>
      </c>
      <c r="C587" s="1"/>
      <c r="D587" s="1"/>
      <c r="E587" s="1"/>
      <c r="F587" s="1"/>
      <c r="G587" s="1">
        <v>44674.13</v>
      </c>
      <c r="H587" t="s">
        <v>964</v>
      </c>
      <c r="I587">
        <v>2023</v>
      </c>
      <c r="J587" s="5" t="s">
        <v>670</v>
      </c>
      <c r="K587" t="s">
        <v>46</v>
      </c>
      <c r="L587" t="s">
        <v>47</v>
      </c>
      <c r="M587">
        <v>1070</v>
      </c>
      <c r="N587" t="s">
        <v>23</v>
      </c>
    </row>
    <row r="588" spans="1:14" ht="28.8" x14ac:dyDescent="0.3">
      <c r="A588" t="s">
        <v>779</v>
      </c>
      <c r="B588" s="5" t="s">
        <v>780</v>
      </c>
      <c r="C588" s="1">
        <v>509500.88</v>
      </c>
      <c r="D588" s="1">
        <v>481563.4</v>
      </c>
      <c r="E588" s="1">
        <v>485320.44</v>
      </c>
      <c r="F588" s="1">
        <v>505051.00999999995</v>
      </c>
      <c r="G588" s="1"/>
      <c r="H588" t="s">
        <v>964</v>
      </c>
      <c r="I588">
        <v>2017</v>
      </c>
      <c r="J588" s="5" t="s">
        <v>799</v>
      </c>
      <c r="K588" t="s">
        <v>15</v>
      </c>
      <c r="L588" t="s">
        <v>47</v>
      </c>
      <c r="M588">
        <v>1190</v>
      </c>
      <c r="N588" t="s">
        <v>157</v>
      </c>
    </row>
    <row r="589" spans="1:14" ht="28.8" x14ac:dyDescent="0.3">
      <c r="A589" t="s">
        <v>629</v>
      </c>
      <c r="B589" s="5" t="s">
        <v>630</v>
      </c>
      <c r="C589" s="1">
        <v>4507.4699999999993</v>
      </c>
      <c r="D589" s="1"/>
      <c r="E589" s="1"/>
      <c r="F589" s="1"/>
      <c r="G589" s="1"/>
      <c r="H589" t="s">
        <v>964</v>
      </c>
      <c r="I589">
        <v>2019</v>
      </c>
      <c r="J589" s="5" t="s">
        <v>602</v>
      </c>
      <c r="K589" t="s">
        <v>46</v>
      </c>
      <c r="L589" t="s">
        <v>47</v>
      </c>
      <c r="M589">
        <v>1080</v>
      </c>
      <c r="N589" t="s">
        <v>28</v>
      </c>
    </row>
    <row r="590" spans="1:14" ht="28.8" x14ac:dyDescent="0.3">
      <c r="A590" t="s">
        <v>629</v>
      </c>
      <c r="B590" s="5" t="s">
        <v>630</v>
      </c>
      <c r="C590" s="1">
        <v>6160.24</v>
      </c>
      <c r="D590" s="1"/>
      <c r="E590" s="1"/>
      <c r="F590" s="1"/>
      <c r="G590" s="1"/>
      <c r="H590" t="s">
        <v>964</v>
      </c>
      <c r="I590">
        <v>2019</v>
      </c>
      <c r="J590" s="5" t="s">
        <v>602</v>
      </c>
      <c r="K590" t="s">
        <v>46</v>
      </c>
      <c r="L590" t="s">
        <v>47</v>
      </c>
      <c r="M590">
        <v>1080</v>
      </c>
      <c r="N590" t="s">
        <v>28</v>
      </c>
    </row>
    <row r="591" spans="1:14" ht="28.8" x14ac:dyDescent="0.3">
      <c r="A591" t="s">
        <v>629</v>
      </c>
      <c r="B591" s="5" t="s">
        <v>630</v>
      </c>
      <c r="C591" s="1"/>
      <c r="D591" s="1">
        <v>6234.68</v>
      </c>
      <c r="E591" s="1"/>
      <c r="F591" s="1"/>
      <c r="G591" s="1"/>
      <c r="H591" t="s">
        <v>964</v>
      </c>
      <c r="I591">
        <v>2020</v>
      </c>
      <c r="J591" s="5" t="s">
        <v>602</v>
      </c>
      <c r="K591" t="s">
        <v>46</v>
      </c>
      <c r="L591" t="s">
        <v>47</v>
      </c>
      <c r="M591">
        <v>1080</v>
      </c>
      <c r="N591" t="s">
        <v>28</v>
      </c>
    </row>
    <row r="592" spans="1:14" ht="28.8" x14ac:dyDescent="0.3">
      <c r="A592" t="s">
        <v>629</v>
      </c>
      <c r="B592" s="5" t="s">
        <v>630</v>
      </c>
      <c r="C592" s="1"/>
      <c r="D592" s="1"/>
      <c r="E592" s="1">
        <v>9250</v>
      </c>
      <c r="F592" s="1"/>
      <c r="G592" s="1"/>
      <c r="H592" t="s">
        <v>964</v>
      </c>
      <c r="I592">
        <v>2021</v>
      </c>
      <c r="J592" s="5" t="s">
        <v>602</v>
      </c>
      <c r="K592" t="s">
        <v>46</v>
      </c>
      <c r="L592" t="s">
        <v>47</v>
      </c>
      <c r="M592">
        <v>1080</v>
      </c>
      <c r="N592" t="s">
        <v>28</v>
      </c>
    </row>
    <row r="593" spans="1:14" ht="28.8" x14ac:dyDescent="0.3">
      <c r="A593" t="s">
        <v>629</v>
      </c>
      <c r="B593" s="5" t="s">
        <v>630</v>
      </c>
      <c r="C593" s="1"/>
      <c r="D593" s="1"/>
      <c r="E593" s="1">
        <v>8500</v>
      </c>
      <c r="F593" s="1"/>
      <c r="G593" s="1"/>
      <c r="H593" t="s">
        <v>964</v>
      </c>
      <c r="I593">
        <v>2021</v>
      </c>
      <c r="J593" s="5" t="s">
        <v>602</v>
      </c>
      <c r="K593" t="s">
        <v>46</v>
      </c>
      <c r="L593" t="s">
        <v>47</v>
      </c>
      <c r="M593">
        <v>1080</v>
      </c>
      <c r="N593" t="s">
        <v>28</v>
      </c>
    </row>
    <row r="594" spans="1:14" ht="28.8" x14ac:dyDescent="0.3">
      <c r="A594" t="s">
        <v>629</v>
      </c>
      <c r="B594" s="5" t="s">
        <v>630</v>
      </c>
      <c r="C594" s="1"/>
      <c r="D594" s="1"/>
      <c r="E594" s="1"/>
      <c r="F594" s="1">
        <v>10860.1</v>
      </c>
      <c r="G594" s="1"/>
      <c r="H594" t="s">
        <v>964</v>
      </c>
      <c r="I594">
        <v>2022</v>
      </c>
      <c r="J594" s="5" t="s">
        <v>602</v>
      </c>
      <c r="K594" t="s">
        <v>46</v>
      </c>
      <c r="L594" t="s">
        <v>47</v>
      </c>
      <c r="M594">
        <v>1080</v>
      </c>
      <c r="N594" t="s">
        <v>28</v>
      </c>
    </row>
    <row r="595" spans="1:14" ht="28.8" x14ac:dyDescent="0.3">
      <c r="A595" t="s">
        <v>629</v>
      </c>
      <c r="B595" s="5" t="s">
        <v>630</v>
      </c>
      <c r="C595" s="1"/>
      <c r="D595" s="1"/>
      <c r="E595" s="1"/>
      <c r="F595" s="1">
        <v>8893.5</v>
      </c>
      <c r="G595" s="1"/>
      <c r="H595" t="s">
        <v>964</v>
      </c>
      <c r="I595">
        <v>2022</v>
      </c>
      <c r="J595" s="5" t="s">
        <v>670</v>
      </c>
      <c r="K595" t="s">
        <v>46</v>
      </c>
      <c r="L595" t="s">
        <v>47</v>
      </c>
      <c r="M595">
        <v>1080</v>
      </c>
      <c r="N595" t="s">
        <v>28</v>
      </c>
    </row>
    <row r="596" spans="1:14" ht="28.8" x14ac:dyDescent="0.3">
      <c r="A596" t="s">
        <v>551</v>
      </c>
      <c r="B596" s="5" t="s">
        <v>552</v>
      </c>
      <c r="C596" s="1"/>
      <c r="D596" s="1"/>
      <c r="E596" s="1"/>
      <c r="F596" s="1"/>
      <c r="G596" s="1">
        <v>44310</v>
      </c>
      <c r="H596" t="s">
        <v>964</v>
      </c>
      <c r="I596">
        <v>2023</v>
      </c>
      <c r="J596" s="5" t="s">
        <v>553</v>
      </c>
      <c r="K596" t="s">
        <v>46</v>
      </c>
      <c r="L596" t="s">
        <v>47</v>
      </c>
      <c r="M596">
        <v>1070</v>
      </c>
      <c r="N596" t="s">
        <v>23</v>
      </c>
    </row>
    <row r="597" spans="1:14" x14ac:dyDescent="0.3">
      <c r="A597" t="s">
        <v>874</v>
      </c>
      <c r="B597" s="5" t="s">
        <v>875</v>
      </c>
      <c r="C597" s="1">
        <v>6000</v>
      </c>
      <c r="D597" s="1"/>
      <c r="E597" s="1"/>
      <c r="F597" s="1"/>
      <c r="G597" s="1"/>
      <c r="H597" t="s">
        <v>967</v>
      </c>
      <c r="I597">
        <v>2019</v>
      </c>
      <c r="J597" s="5" t="s">
        <v>986</v>
      </c>
      <c r="K597" t="s">
        <v>46</v>
      </c>
      <c r="L597" t="s">
        <v>47</v>
      </c>
      <c r="M597">
        <v>1180</v>
      </c>
      <c r="N597" t="s">
        <v>69</v>
      </c>
    </row>
    <row r="598" spans="1:14" ht="28.8" x14ac:dyDescent="0.3">
      <c r="A598" t="s">
        <v>716</v>
      </c>
      <c r="B598" s="5" t="s">
        <v>717</v>
      </c>
      <c r="C598" s="1">
        <v>25000</v>
      </c>
      <c r="D598" s="1"/>
      <c r="E598" s="1"/>
      <c r="F598" s="1"/>
      <c r="G598" s="1"/>
      <c r="H598" t="s">
        <v>964</v>
      </c>
      <c r="I598">
        <v>2019</v>
      </c>
      <c r="J598" s="5" t="s">
        <v>715</v>
      </c>
      <c r="K598" t="s">
        <v>46</v>
      </c>
      <c r="L598" t="s">
        <v>47</v>
      </c>
      <c r="M598">
        <v>1000</v>
      </c>
      <c r="N598" t="s">
        <v>17</v>
      </c>
    </row>
    <row r="599" spans="1:14" ht="28.8" x14ac:dyDescent="0.3">
      <c r="A599" t="s">
        <v>716</v>
      </c>
      <c r="B599" s="5" t="s">
        <v>717</v>
      </c>
      <c r="C599" s="1"/>
      <c r="D599" s="1"/>
      <c r="E599" s="1">
        <v>25000</v>
      </c>
      <c r="F599" s="1"/>
      <c r="G599" s="1"/>
      <c r="H599" t="s">
        <v>964</v>
      </c>
      <c r="I599">
        <v>2021</v>
      </c>
      <c r="J599" s="5" t="s">
        <v>715</v>
      </c>
      <c r="K599" t="s">
        <v>46</v>
      </c>
      <c r="L599" t="s">
        <v>47</v>
      </c>
      <c r="M599">
        <v>1000</v>
      </c>
      <c r="N599" t="s">
        <v>17</v>
      </c>
    </row>
    <row r="600" spans="1:14" ht="28.8" x14ac:dyDescent="0.3">
      <c r="A600" t="s">
        <v>405</v>
      </c>
      <c r="B600" s="5" t="s">
        <v>406</v>
      </c>
      <c r="C600" s="1"/>
      <c r="D600" s="1"/>
      <c r="E600" s="1"/>
      <c r="F600" s="1"/>
      <c r="G600" s="1">
        <v>40946.870000000003</v>
      </c>
      <c r="H600" t="s">
        <v>964</v>
      </c>
      <c r="I600">
        <v>2023</v>
      </c>
      <c r="J600" s="5" t="s">
        <v>670</v>
      </c>
      <c r="K600" t="s">
        <v>46</v>
      </c>
      <c r="L600" t="s">
        <v>47</v>
      </c>
      <c r="M600">
        <v>1060</v>
      </c>
      <c r="N600" t="s">
        <v>53</v>
      </c>
    </row>
    <row r="601" spans="1:14" ht="28.8" x14ac:dyDescent="0.3">
      <c r="A601" t="s">
        <v>41</v>
      </c>
      <c r="B601" s="5" t="s">
        <v>42</v>
      </c>
      <c r="C601" s="1"/>
      <c r="D601" s="1"/>
      <c r="E601" s="1"/>
      <c r="F601" s="1"/>
      <c r="G601" s="1">
        <v>40902.61</v>
      </c>
      <c r="H601" t="s">
        <v>979</v>
      </c>
      <c r="I601">
        <v>2023</v>
      </c>
      <c r="J601" s="5" t="s">
        <v>452</v>
      </c>
      <c r="K601" t="s">
        <v>193</v>
      </c>
      <c r="L601" t="s">
        <v>16</v>
      </c>
      <c r="M601">
        <v>1000</v>
      </c>
      <c r="N601" t="s">
        <v>17</v>
      </c>
    </row>
    <row r="602" spans="1:14" ht="43.2" x14ac:dyDescent="0.3">
      <c r="A602" t="s">
        <v>437</v>
      </c>
      <c r="B602" s="5" t="s">
        <v>438</v>
      </c>
      <c r="C602" s="1"/>
      <c r="D602" s="1"/>
      <c r="E602" s="1"/>
      <c r="F602" s="1">
        <v>2430</v>
      </c>
      <c r="G602" s="1"/>
      <c r="H602" t="s">
        <v>967</v>
      </c>
      <c r="I602">
        <v>2022</v>
      </c>
      <c r="J602" s="5" t="s">
        <v>436</v>
      </c>
      <c r="K602" t="s">
        <v>67</v>
      </c>
      <c r="L602" t="s">
        <v>47</v>
      </c>
      <c r="M602">
        <v>1000</v>
      </c>
      <c r="N602" t="s">
        <v>17</v>
      </c>
    </row>
    <row r="603" spans="1:14" ht="28.8" x14ac:dyDescent="0.3">
      <c r="A603" t="s">
        <v>155</v>
      </c>
      <c r="B603" s="5" t="s">
        <v>156</v>
      </c>
      <c r="C603" s="1"/>
      <c r="D603" s="1"/>
      <c r="E603" s="1"/>
      <c r="F603" s="1"/>
      <c r="G603" s="1">
        <v>40797.06</v>
      </c>
      <c r="H603" s="2" t="s">
        <v>967</v>
      </c>
      <c r="I603" s="2">
        <v>2023</v>
      </c>
      <c r="J603" s="6" t="s">
        <v>935</v>
      </c>
      <c r="K603" s="2" t="s">
        <v>67</v>
      </c>
      <c r="L603" s="2" t="s">
        <v>47</v>
      </c>
      <c r="M603" s="2">
        <v>1000</v>
      </c>
      <c r="N603" s="2" t="s">
        <v>17</v>
      </c>
    </row>
    <row r="604" spans="1:14" ht="28.8" x14ac:dyDescent="0.3">
      <c r="A604" t="s">
        <v>43</v>
      </c>
      <c r="B604" s="5" t="s">
        <v>44</v>
      </c>
      <c r="C604" s="1"/>
      <c r="D604" s="1">
        <v>32900</v>
      </c>
      <c r="E604" s="1"/>
      <c r="F604" s="1"/>
      <c r="G604" s="1"/>
      <c r="H604" t="s">
        <v>982</v>
      </c>
      <c r="I604">
        <v>2020</v>
      </c>
      <c r="J604" s="5" t="s">
        <v>45</v>
      </c>
      <c r="K604" t="s">
        <v>46</v>
      </c>
      <c r="L604" t="s">
        <v>47</v>
      </c>
      <c r="M604">
        <v>1030</v>
      </c>
      <c r="N604" t="s">
        <v>20</v>
      </c>
    </row>
    <row r="605" spans="1:14" ht="28.8" x14ac:dyDescent="0.3">
      <c r="A605" t="s">
        <v>761</v>
      </c>
      <c r="B605" s="5" t="s">
        <v>762</v>
      </c>
      <c r="C605" s="1">
        <v>1600</v>
      </c>
      <c r="D605" s="1"/>
      <c r="E605" s="1"/>
      <c r="F605" s="1"/>
      <c r="G605" s="1"/>
      <c r="H605" t="s">
        <v>964</v>
      </c>
      <c r="I605" s="2">
        <v>2019</v>
      </c>
      <c r="J605" s="5" t="s">
        <v>752</v>
      </c>
      <c r="K605" t="s">
        <v>67</v>
      </c>
      <c r="L605" t="s">
        <v>47</v>
      </c>
      <c r="M605">
        <v>1000</v>
      </c>
      <c r="N605" t="s">
        <v>17</v>
      </c>
    </row>
    <row r="606" spans="1:14" ht="28.8" x14ac:dyDescent="0.3">
      <c r="A606" t="s">
        <v>26</v>
      </c>
      <c r="B606" s="5" t="s">
        <v>27</v>
      </c>
      <c r="C606" s="1">
        <v>436789.4</v>
      </c>
      <c r="D606" s="1">
        <v>476340.35</v>
      </c>
      <c r="E606" s="1">
        <v>662607.92000000004</v>
      </c>
      <c r="F606" s="1">
        <v>692177.52</v>
      </c>
      <c r="G606" s="1">
        <v>631664.81999999995</v>
      </c>
      <c r="H606" t="s">
        <v>966</v>
      </c>
      <c r="I606">
        <v>2019</v>
      </c>
      <c r="J606" s="5" t="s">
        <v>194</v>
      </c>
      <c r="K606" t="s">
        <v>193</v>
      </c>
      <c r="L606" t="s">
        <v>47</v>
      </c>
      <c r="M606">
        <v>1080</v>
      </c>
      <c r="N606" t="s">
        <v>28</v>
      </c>
    </row>
    <row r="607" spans="1:14" ht="28.8" x14ac:dyDescent="0.3">
      <c r="A607" t="s">
        <v>104</v>
      </c>
      <c r="B607" s="5" t="s">
        <v>105</v>
      </c>
      <c r="C607" s="1"/>
      <c r="D607" s="1"/>
      <c r="E607" s="1"/>
      <c r="F607" s="1"/>
      <c r="G607" s="1">
        <v>40000</v>
      </c>
      <c r="H607" t="s">
        <v>968</v>
      </c>
      <c r="I607" s="2">
        <v>2023</v>
      </c>
      <c r="J607" s="5" t="s">
        <v>508</v>
      </c>
      <c r="K607" t="s">
        <v>46</v>
      </c>
      <c r="L607" t="s">
        <v>16</v>
      </c>
      <c r="M607">
        <v>1000</v>
      </c>
      <c r="N607" t="s">
        <v>17</v>
      </c>
    </row>
    <row r="608" spans="1:14" ht="28.8" x14ac:dyDescent="0.3">
      <c r="A608" t="s">
        <v>631</v>
      </c>
      <c r="B608" s="5" t="s">
        <v>632</v>
      </c>
      <c r="C608" s="1"/>
      <c r="D608" s="1"/>
      <c r="E608" s="1"/>
      <c r="F608" s="1"/>
      <c r="G608" s="1">
        <v>38372.410000000003</v>
      </c>
      <c r="H608" t="s">
        <v>964</v>
      </c>
      <c r="I608">
        <v>2023</v>
      </c>
      <c r="J608" s="5" t="s">
        <v>670</v>
      </c>
      <c r="K608" t="s">
        <v>46</v>
      </c>
      <c r="L608" t="s">
        <v>47</v>
      </c>
      <c r="M608">
        <v>1080</v>
      </c>
      <c r="N608" t="s">
        <v>28</v>
      </c>
    </row>
    <row r="609" spans="1:14" ht="28.8" x14ac:dyDescent="0.3">
      <c r="A609" t="s">
        <v>26</v>
      </c>
      <c r="B609" s="5" t="s">
        <v>27</v>
      </c>
      <c r="C609" s="1">
        <f>42300+52.31+4700</f>
        <v>47052.31</v>
      </c>
      <c r="D609" s="1">
        <f>47593.98+1551.38</f>
        <v>49145.36</v>
      </c>
      <c r="E609" s="1">
        <v>48079.94</v>
      </c>
      <c r="F609" s="1">
        <v>51010.89</v>
      </c>
      <c r="G609" s="1"/>
      <c r="H609" t="s">
        <v>979</v>
      </c>
      <c r="I609">
        <v>2018</v>
      </c>
      <c r="J609" s="5" t="s">
        <v>455</v>
      </c>
      <c r="K609" t="s">
        <v>193</v>
      </c>
      <c r="L609" t="s">
        <v>16</v>
      </c>
      <c r="M609">
        <v>1080</v>
      </c>
      <c r="N609" t="s">
        <v>28</v>
      </c>
    </row>
    <row r="610" spans="1:14" ht="28.8" x14ac:dyDescent="0.3">
      <c r="A610" t="s">
        <v>26</v>
      </c>
      <c r="B610" s="5" t="s">
        <v>27</v>
      </c>
      <c r="C610" s="1">
        <v>2054.7800000000002</v>
      </c>
      <c r="D610" s="1"/>
      <c r="E610" s="1">
        <v>561.1</v>
      </c>
      <c r="F610" s="1">
        <v>1602.98</v>
      </c>
      <c r="G610" s="1">
        <v>3723.09</v>
      </c>
      <c r="H610" t="s">
        <v>979</v>
      </c>
      <c r="I610">
        <v>2018</v>
      </c>
      <c r="J610" s="5" t="s">
        <v>458</v>
      </c>
      <c r="K610" t="s">
        <v>15</v>
      </c>
      <c r="L610" t="s">
        <v>16</v>
      </c>
      <c r="M610">
        <v>1080</v>
      </c>
      <c r="N610" t="s">
        <v>28</v>
      </c>
    </row>
    <row r="611" spans="1:14" ht="28.8" x14ac:dyDescent="0.3">
      <c r="A611" t="s">
        <v>26</v>
      </c>
      <c r="B611" s="5" t="s">
        <v>27</v>
      </c>
      <c r="C611" s="1"/>
      <c r="D611" s="1">
        <v>36585</v>
      </c>
      <c r="E611" s="1"/>
      <c r="F611" s="1"/>
      <c r="G611" s="1"/>
      <c r="H611" t="s">
        <v>965</v>
      </c>
      <c r="I611">
        <v>2020</v>
      </c>
      <c r="J611" s="5" t="s">
        <v>470</v>
      </c>
      <c r="K611" t="s">
        <v>46</v>
      </c>
      <c r="L611" t="s">
        <v>16</v>
      </c>
      <c r="M611">
        <v>1080</v>
      </c>
      <c r="N611" t="s">
        <v>28</v>
      </c>
    </row>
    <row r="612" spans="1:14" ht="28.8" x14ac:dyDescent="0.3">
      <c r="A612" t="s">
        <v>91</v>
      </c>
      <c r="B612" s="5" t="s">
        <v>92</v>
      </c>
      <c r="C612" s="1"/>
      <c r="D612" s="1"/>
      <c r="E612" s="1"/>
      <c r="F612" s="1"/>
      <c r="G612" s="1">
        <v>38329.85</v>
      </c>
      <c r="H612" s="2" t="s">
        <v>967</v>
      </c>
      <c r="I612" s="2">
        <v>2023</v>
      </c>
      <c r="J612" s="6" t="s">
        <v>935</v>
      </c>
      <c r="K612" s="2" t="s">
        <v>67</v>
      </c>
      <c r="L612" s="2" t="s">
        <v>47</v>
      </c>
      <c r="M612" s="2">
        <v>1000</v>
      </c>
      <c r="N612" s="2" t="s">
        <v>17</v>
      </c>
    </row>
    <row r="613" spans="1:14" ht="28.8" x14ac:dyDescent="0.3">
      <c r="A613" t="s">
        <v>26</v>
      </c>
      <c r="B613" s="5" t="s">
        <v>27</v>
      </c>
      <c r="C613" s="1">
        <v>698678.3600000001</v>
      </c>
      <c r="D613" s="1">
        <v>683891</v>
      </c>
      <c r="E613" s="1">
        <v>688514</v>
      </c>
      <c r="F613" s="1"/>
      <c r="G613" s="1"/>
      <c r="H613" t="s">
        <v>968</v>
      </c>
      <c r="I613">
        <v>2018</v>
      </c>
      <c r="J613" s="5" t="s">
        <v>494</v>
      </c>
      <c r="K613" t="s">
        <v>15</v>
      </c>
      <c r="L613" t="s">
        <v>16</v>
      </c>
      <c r="M613">
        <v>1080</v>
      </c>
      <c r="N613" t="s">
        <v>28</v>
      </c>
    </row>
    <row r="614" spans="1:14" ht="28.8" x14ac:dyDescent="0.3">
      <c r="A614" t="s">
        <v>26</v>
      </c>
      <c r="B614" s="5" t="s">
        <v>27</v>
      </c>
      <c r="C614" s="1"/>
      <c r="D614" s="1"/>
      <c r="E614" s="1"/>
      <c r="F614" s="1">
        <v>742913.70000000007</v>
      </c>
      <c r="G614" s="1">
        <v>768916</v>
      </c>
      <c r="H614" t="s">
        <v>968</v>
      </c>
      <c r="I614">
        <v>2022</v>
      </c>
      <c r="J614" s="5" t="s">
        <v>494</v>
      </c>
      <c r="K614" t="s">
        <v>15</v>
      </c>
      <c r="L614" t="s">
        <v>16</v>
      </c>
      <c r="M614">
        <v>1080</v>
      </c>
      <c r="N614" t="s">
        <v>28</v>
      </c>
    </row>
    <row r="615" spans="1:14" ht="28.8" x14ac:dyDescent="0.3">
      <c r="A615" t="s">
        <v>26</v>
      </c>
      <c r="B615" s="5" t="s">
        <v>27</v>
      </c>
      <c r="C615" s="1"/>
      <c r="D615" s="1"/>
      <c r="E615" s="1">
        <v>152327.35999999999</v>
      </c>
      <c r="F615" s="1"/>
      <c r="G615" s="1"/>
      <c r="H615" t="s">
        <v>965</v>
      </c>
      <c r="I615">
        <v>2021</v>
      </c>
      <c r="J615" s="5" t="s">
        <v>503</v>
      </c>
      <c r="K615" t="s">
        <v>15</v>
      </c>
      <c r="L615" t="s">
        <v>16</v>
      </c>
      <c r="M615">
        <v>1080</v>
      </c>
      <c r="N615" t="s">
        <v>28</v>
      </c>
    </row>
    <row r="616" spans="1:14" ht="28.8" x14ac:dyDescent="0.3">
      <c r="A616" t="s">
        <v>26</v>
      </c>
      <c r="B616" s="5" t="s">
        <v>27</v>
      </c>
      <c r="C616" s="1"/>
      <c r="D616" s="1"/>
      <c r="E616" s="1">
        <v>90000</v>
      </c>
      <c r="F616" s="1"/>
      <c r="G616" s="1"/>
      <c r="H616" t="s">
        <v>968</v>
      </c>
      <c r="I616">
        <v>2021</v>
      </c>
      <c r="J616" s="5" t="s">
        <v>508</v>
      </c>
      <c r="K616" t="s">
        <v>46</v>
      </c>
      <c r="L616" t="s">
        <v>16</v>
      </c>
      <c r="M616">
        <v>1080</v>
      </c>
      <c r="N616" t="s">
        <v>28</v>
      </c>
    </row>
    <row r="617" spans="1:14" ht="28.8" x14ac:dyDescent="0.3">
      <c r="A617" t="s">
        <v>26</v>
      </c>
      <c r="B617" s="5" t="s">
        <v>27</v>
      </c>
      <c r="C617" s="1"/>
      <c r="D617" s="1"/>
      <c r="E617" s="1">
        <v>90000</v>
      </c>
      <c r="F617" s="1"/>
      <c r="G617" s="1"/>
      <c r="H617" t="s">
        <v>968</v>
      </c>
      <c r="I617">
        <v>2021</v>
      </c>
      <c r="J617" s="5" t="s">
        <v>508</v>
      </c>
      <c r="K617" t="s">
        <v>46</v>
      </c>
      <c r="L617" t="s">
        <v>16</v>
      </c>
      <c r="M617">
        <v>1080</v>
      </c>
      <c r="N617" t="s">
        <v>28</v>
      </c>
    </row>
    <row r="618" spans="1:14" ht="28.8" x14ac:dyDescent="0.3">
      <c r="A618" t="s">
        <v>26</v>
      </c>
      <c r="B618" s="5" t="s">
        <v>27</v>
      </c>
      <c r="C618" s="1"/>
      <c r="D618" s="1"/>
      <c r="E618" s="1"/>
      <c r="F618" s="1">
        <v>40000</v>
      </c>
      <c r="G618" s="1"/>
      <c r="H618" t="s">
        <v>968</v>
      </c>
      <c r="I618">
        <v>2022</v>
      </c>
      <c r="J618" s="5" t="s">
        <v>508</v>
      </c>
      <c r="K618" t="s">
        <v>46</v>
      </c>
      <c r="L618" t="s">
        <v>16</v>
      </c>
      <c r="M618">
        <v>1080</v>
      </c>
      <c r="N618" t="s">
        <v>28</v>
      </c>
    </row>
    <row r="619" spans="1:14" ht="28.8" x14ac:dyDescent="0.3">
      <c r="A619" t="s">
        <v>359</v>
      </c>
      <c r="B619" s="5" t="s">
        <v>360</v>
      </c>
      <c r="C619" s="1">
        <v>5000</v>
      </c>
      <c r="D619" s="1"/>
      <c r="E619" s="1"/>
      <c r="F619" s="1"/>
      <c r="G619" s="1"/>
      <c r="H619" t="s">
        <v>967</v>
      </c>
      <c r="I619">
        <v>2018</v>
      </c>
      <c r="J619" s="5" t="s">
        <v>358</v>
      </c>
      <c r="K619" t="s">
        <v>15</v>
      </c>
      <c r="L619" t="s">
        <v>47</v>
      </c>
      <c r="M619">
        <v>1000</v>
      </c>
      <c r="N619" t="s">
        <v>17</v>
      </c>
    </row>
    <row r="620" spans="1:14" ht="28.8" x14ac:dyDescent="0.3">
      <c r="A620" t="s">
        <v>359</v>
      </c>
      <c r="B620" s="5" t="s">
        <v>360</v>
      </c>
      <c r="C620" s="1">
        <v>29449.08</v>
      </c>
      <c r="D620" s="1">
        <f>30537.96+47989.64</f>
        <v>78527.600000000006</v>
      </c>
      <c r="E620" s="1">
        <f>37940.37+12897.09+12646.79</f>
        <v>63484.250000000007</v>
      </c>
      <c r="F620" s="1">
        <v>12965.6</v>
      </c>
      <c r="G620" s="1"/>
      <c r="H620" t="s">
        <v>969</v>
      </c>
      <c r="I620">
        <v>2019</v>
      </c>
      <c r="J620" s="5" t="s">
        <v>719</v>
      </c>
      <c r="K620" t="s">
        <v>193</v>
      </c>
      <c r="L620" t="s">
        <v>47</v>
      </c>
      <c r="M620">
        <v>1000</v>
      </c>
      <c r="N620" t="s">
        <v>17</v>
      </c>
    </row>
    <row r="621" spans="1:14" ht="28.8" x14ac:dyDescent="0.3">
      <c r="A621" t="s">
        <v>272</v>
      </c>
      <c r="B621" s="5" t="s">
        <v>273</v>
      </c>
      <c r="C621" s="1"/>
      <c r="D621" s="1">
        <v>39062.53</v>
      </c>
      <c r="E621" s="1">
        <v>50772.62</v>
      </c>
      <c r="F621" s="1">
        <v>53380.76</v>
      </c>
      <c r="G621" s="1">
        <v>35557.9</v>
      </c>
      <c r="H621" t="s">
        <v>966</v>
      </c>
      <c r="I621">
        <v>2020</v>
      </c>
      <c r="J621" s="5" t="s">
        <v>194</v>
      </c>
      <c r="K621" t="s">
        <v>193</v>
      </c>
      <c r="L621" t="s">
        <v>47</v>
      </c>
      <c r="M621">
        <v>1000</v>
      </c>
      <c r="N621" t="s">
        <v>17</v>
      </c>
    </row>
    <row r="622" spans="1:14" ht="28.8" x14ac:dyDescent="0.3">
      <c r="A622" t="s">
        <v>272</v>
      </c>
      <c r="B622" s="5" t="s">
        <v>273</v>
      </c>
      <c r="C622" s="1">
        <f>45000+45000</f>
        <v>90000</v>
      </c>
      <c r="D622" s="1"/>
      <c r="E622" s="1"/>
      <c r="F622" s="1"/>
      <c r="G622" s="1"/>
      <c r="H622" t="s">
        <v>969</v>
      </c>
      <c r="I622">
        <v>2019</v>
      </c>
      <c r="J622" s="5" t="s">
        <v>488</v>
      </c>
      <c r="K622" t="s">
        <v>193</v>
      </c>
      <c r="L622" t="s">
        <v>16</v>
      </c>
      <c r="M622">
        <v>1000</v>
      </c>
      <c r="N622" t="s">
        <v>17</v>
      </c>
    </row>
    <row r="623" spans="1:14" ht="28.8" x14ac:dyDescent="0.3">
      <c r="A623" t="s">
        <v>272</v>
      </c>
      <c r="B623" s="5" t="s">
        <v>273</v>
      </c>
      <c r="C623" s="1"/>
      <c r="D623" s="1">
        <v>96464.52</v>
      </c>
      <c r="E623" s="1">
        <v>95806.97</v>
      </c>
      <c r="F623" s="1">
        <v>104998.29000000001</v>
      </c>
      <c r="G623" s="1">
        <v>112798.65</v>
      </c>
      <c r="H623" t="s">
        <v>978</v>
      </c>
      <c r="I623">
        <v>2020</v>
      </c>
      <c r="J623" s="5" t="s">
        <v>492</v>
      </c>
      <c r="K623" t="s">
        <v>15</v>
      </c>
      <c r="L623" t="s">
        <v>16</v>
      </c>
      <c r="M623">
        <v>1000</v>
      </c>
      <c r="N623" t="s">
        <v>17</v>
      </c>
    </row>
    <row r="624" spans="1:14" ht="28.8" x14ac:dyDescent="0.3">
      <c r="A624" t="s">
        <v>272</v>
      </c>
      <c r="B624" s="5" t="s">
        <v>273</v>
      </c>
      <c r="C624" s="1">
        <f>52+52</f>
        <v>104</v>
      </c>
      <c r="D624" s="1"/>
      <c r="E624" s="1"/>
      <c r="F624" s="1"/>
      <c r="G624" s="1"/>
      <c r="H624" t="s">
        <v>978</v>
      </c>
      <c r="I624" s="2">
        <v>2019</v>
      </c>
      <c r="J624" s="5" t="s">
        <v>492</v>
      </c>
      <c r="K624" t="s">
        <v>15</v>
      </c>
      <c r="L624" t="s">
        <v>16</v>
      </c>
      <c r="M624">
        <v>1000</v>
      </c>
      <c r="N624" t="s">
        <v>17</v>
      </c>
    </row>
    <row r="625" spans="1:14" ht="28.8" x14ac:dyDescent="0.3">
      <c r="A625" t="s">
        <v>274</v>
      </c>
      <c r="B625" s="5" t="s">
        <v>275</v>
      </c>
      <c r="C625" s="1">
        <v>86950.11</v>
      </c>
      <c r="D625" s="1">
        <v>116189.16</v>
      </c>
      <c r="E625" s="1">
        <v>161481.85</v>
      </c>
      <c r="F625" s="1">
        <v>166414.17000000001</v>
      </c>
      <c r="G625" s="1">
        <v>157411.79</v>
      </c>
      <c r="H625" t="s">
        <v>966</v>
      </c>
      <c r="I625">
        <v>2019</v>
      </c>
      <c r="J625" s="5" t="s">
        <v>194</v>
      </c>
      <c r="K625" t="s">
        <v>193</v>
      </c>
      <c r="L625" t="s">
        <v>47</v>
      </c>
      <c r="M625">
        <v>1000</v>
      </c>
      <c r="N625" t="s">
        <v>17</v>
      </c>
    </row>
    <row r="626" spans="1:14" ht="28.8" x14ac:dyDescent="0.3">
      <c r="A626" t="s">
        <v>274</v>
      </c>
      <c r="B626" s="5" t="s">
        <v>275</v>
      </c>
      <c r="C626" s="1"/>
      <c r="D626" s="1"/>
      <c r="E626" s="1"/>
      <c r="F626" s="1">
        <v>200000</v>
      </c>
      <c r="G626" s="1"/>
      <c r="H626" t="s">
        <v>967</v>
      </c>
      <c r="I626">
        <v>2022</v>
      </c>
      <c r="J626" s="5" t="s">
        <v>467</v>
      </c>
      <c r="K626" t="s">
        <v>46</v>
      </c>
      <c r="L626" t="s">
        <v>16</v>
      </c>
      <c r="M626">
        <v>1000</v>
      </c>
      <c r="N626" t="s">
        <v>17</v>
      </c>
    </row>
    <row r="627" spans="1:14" ht="28.8" x14ac:dyDescent="0.3">
      <c r="A627" t="s">
        <v>274</v>
      </c>
      <c r="B627" s="5" t="s">
        <v>275</v>
      </c>
      <c r="C627" s="1">
        <v>1018167.9700000001</v>
      </c>
      <c r="D627" s="1">
        <v>966073</v>
      </c>
      <c r="E627" s="1"/>
      <c r="F627" s="1"/>
      <c r="G627" s="1"/>
      <c r="H627" t="s">
        <v>968</v>
      </c>
      <c r="I627">
        <v>2018</v>
      </c>
      <c r="J627" s="5" t="s">
        <v>502</v>
      </c>
      <c r="K627" t="s">
        <v>15</v>
      </c>
      <c r="L627" t="s">
        <v>16</v>
      </c>
      <c r="M627">
        <v>1000</v>
      </c>
      <c r="N627" t="s">
        <v>17</v>
      </c>
    </row>
    <row r="628" spans="1:14" ht="28.8" x14ac:dyDescent="0.3">
      <c r="A628" t="s">
        <v>274</v>
      </c>
      <c r="B628" s="5" t="s">
        <v>275</v>
      </c>
      <c r="C628" s="1"/>
      <c r="D628" s="1"/>
      <c r="E628" s="1">
        <v>1010000</v>
      </c>
      <c r="F628" s="1">
        <v>1058416.44</v>
      </c>
      <c r="G628" s="1">
        <v>1110365.0900000001</v>
      </c>
      <c r="H628" t="s">
        <v>968</v>
      </c>
      <c r="I628">
        <v>2021</v>
      </c>
      <c r="J628" s="5" t="s">
        <v>502</v>
      </c>
      <c r="K628" t="s">
        <v>15</v>
      </c>
      <c r="L628" t="s">
        <v>16</v>
      </c>
      <c r="M628">
        <v>1000</v>
      </c>
      <c r="N628" t="s">
        <v>17</v>
      </c>
    </row>
    <row r="629" spans="1:14" ht="28.8" x14ac:dyDescent="0.3">
      <c r="A629" t="s">
        <v>789</v>
      </c>
      <c r="B629" s="5" t="s">
        <v>790</v>
      </c>
      <c r="C629" s="1"/>
      <c r="D629" s="1"/>
      <c r="E629" s="1"/>
      <c r="F629" s="1"/>
      <c r="G629" s="1">
        <v>37548.19</v>
      </c>
      <c r="H629" s="2" t="s">
        <v>967</v>
      </c>
      <c r="I629" s="2">
        <v>2023</v>
      </c>
      <c r="J629" s="6" t="s">
        <v>935</v>
      </c>
      <c r="K629" s="2" t="s">
        <v>67</v>
      </c>
      <c r="L629" s="2" t="s">
        <v>47</v>
      </c>
      <c r="M629" s="2">
        <v>1080</v>
      </c>
      <c r="N629" s="2" t="s">
        <v>28</v>
      </c>
    </row>
    <row r="630" spans="1:14" ht="28.8" x14ac:dyDescent="0.3">
      <c r="A630" t="s">
        <v>274</v>
      </c>
      <c r="B630" s="5" t="s">
        <v>275</v>
      </c>
      <c r="C630" s="1"/>
      <c r="D630" s="1"/>
      <c r="E630" s="1">
        <v>119999.99</v>
      </c>
      <c r="F630" s="1"/>
      <c r="G630" s="1"/>
      <c r="H630" t="s">
        <v>968</v>
      </c>
      <c r="I630">
        <v>2021</v>
      </c>
      <c r="J630" s="5" t="s">
        <v>508</v>
      </c>
      <c r="K630" t="s">
        <v>46</v>
      </c>
      <c r="L630" t="s">
        <v>16</v>
      </c>
      <c r="M630">
        <v>1000</v>
      </c>
      <c r="N630" t="s">
        <v>17</v>
      </c>
    </row>
    <row r="631" spans="1:14" ht="28.8" x14ac:dyDescent="0.3">
      <c r="A631" t="s">
        <v>485</v>
      </c>
      <c r="B631" s="5" t="s">
        <v>486</v>
      </c>
      <c r="C631" s="1">
        <v>24797.35</v>
      </c>
      <c r="D631" s="1">
        <v>51057.8</v>
      </c>
      <c r="E631" s="1">
        <v>39058.68</v>
      </c>
      <c r="F631" s="1"/>
      <c r="G631" s="1"/>
      <c r="H631" t="s">
        <v>966</v>
      </c>
      <c r="I631">
        <v>2019</v>
      </c>
      <c r="J631" s="5" t="s">
        <v>194</v>
      </c>
      <c r="K631" t="s">
        <v>193</v>
      </c>
      <c r="L631" t="s">
        <v>47</v>
      </c>
      <c r="M631">
        <v>1030</v>
      </c>
      <c r="N631" t="s">
        <v>20</v>
      </c>
    </row>
    <row r="632" spans="1:14" ht="28.8" x14ac:dyDescent="0.3">
      <c r="A632" t="s">
        <v>485</v>
      </c>
      <c r="B632" s="5" t="s">
        <v>486</v>
      </c>
      <c r="C632" s="1">
        <v>38293.350000000006</v>
      </c>
      <c r="D632" s="1"/>
      <c r="E632" s="1">
        <f>13019.56+11778.91</f>
        <v>24798.47</v>
      </c>
      <c r="F632" s="1">
        <v>21598.11</v>
      </c>
      <c r="G632" s="1">
        <f>44865.72+10361.28+14955.24</f>
        <v>70182.240000000005</v>
      </c>
      <c r="H632" t="s">
        <v>969</v>
      </c>
      <c r="I632">
        <v>2009</v>
      </c>
      <c r="J632" s="5" t="s">
        <v>487</v>
      </c>
      <c r="K632" t="s">
        <v>193</v>
      </c>
      <c r="L632" t="s">
        <v>16</v>
      </c>
      <c r="M632">
        <v>1030</v>
      </c>
      <c r="N632" t="s">
        <v>20</v>
      </c>
    </row>
    <row r="633" spans="1:14" ht="28.8" x14ac:dyDescent="0.3">
      <c r="A633" t="s">
        <v>29</v>
      </c>
      <c r="B633" s="5" t="s">
        <v>30</v>
      </c>
      <c r="C633" s="1">
        <f>100623.51+89483.43</f>
        <v>190106.94</v>
      </c>
      <c r="D633" s="1">
        <f>251917.24+115400.75</f>
        <v>367317.99</v>
      </c>
      <c r="E633" s="1">
        <f>169121.97+132869.36</f>
        <v>301991.32999999996</v>
      </c>
      <c r="F633" s="1">
        <v>163837.89000000001</v>
      </c>
      <c r="G633" s="1">
        <v>157004.6</v>
      </c>
      <c r="H633" t="s">
        <v>966</v>
      </c>
      <c r="I633">
        <v>2019</v>
      </c>
      <c r="J633" s="5" t="s">
        <v>194</v>
      </c>
      <c r="K633" t="s">
        <v>193</v>
      </c>
      <c r="L633" t="s">
        <v>47</v>
      </c>
      <c r="M633">
        <v>1000</v>
      </c>
      <c r="N633" t="s">
        <v>17</v>
      </c>
    </row>
    <row r="634" spans="1:14" ht="28.8" x14ac:dyDescent="0.3">
      <c r="A634" t="s">
        <v>675</v>
      </c>
      <c r="B634" s="5" t="s">
        <v>676</v>
      </c>
      <c r="C634" s="1"/>
      <c r="D634" s="1"/>
      <c r="E634" s="1"/>
      <c r="F634" s="1"/>
      <c r="G634" s="1">
        <v>36200</v>
      </c>
      <c r="H634" t="s">
        <v>967</v>
      </c>
      <c r="I634">
        <v>2023</v>
      </c>
      <c r="J634" s="5" t="s">
        <v>822</v>
      </c>
      <c r="K634" t="s">
        <v>46</v>
      </c>
      <c r="L634" t="s">
        <v>47</v>
      </c>
      <c r="M634">
        <v>1050</v>
      </c>
      <c r="N634" t="s">
        <v>56</v>
      </c>
    </row>
    <row r="635" spans="1:14" ht="28.8" x14ac:dyDescent="0.3">
      <c r="A635" t="s">
        <v>29</v>
      </c>
      <c r="B635" s="5" t="s">
        <v>30</v>
      </c>
      <c r="C635" s="1">
        <v>206774.55000000002</v>
      </c>
      <c r="D635" s="1"/>
      <c r="E635" s="1">
        <f>59892.53+33029.57</f>
        <v>92922.1</v>
      </c>
      <c r="F635" s="1">
        <f>187649.03+94938.72+71054.42</f>
        <v>353642.17</v>
      </c>
      <c r="G635" s="1">
        <f>268888.06+38183.62+92860.64</f>
        <v>399932.32</v>
      </c>
      <c r="H635" t="s">
        <v>969</v>
      </c>
      <c r="I635">
        <v>2009</v>
      </c>
      <c r="J635" s="5" t="s">
        <v>491</v>
      </c>
      <c r="K635" t="s">
        <v>193</v>
      </c>
      <c r="L635" t="s">
        <v>16</v>
      </c>
      <c r="M635">
        <v>1000</v>
      </c>
      <c r="N635" t="s">
        <v>17</v>
      </c>
    </row>
    <row r="636" spans="1:14" ht="28.8" x14ac:dyDescent="0.3">
      <c r="A636" t="s">
        <v>29</v>
      </c>
      <c r="B636" s="5" t="s">
        <v>30</v>
      </c>
      <c r="C636" s="1">
        <v>909906.54</v>
      </c>
      <c r="D636" s="1">
        <v>890648</v>
      </c>
      <c r="E636" s="1">
        <v>896648.4</v>
      </c>
      <c r="F636" s="1"/>
      <c r="G636" s="1"/>
      <c r="H636" t="s">
        <v>968</v>
      </c>
      <c r="I636">
        <v>2018</v>
      </c>
      <c r="J636" s="5" t="s">
        <v>494</v>
      </c>
      <c r="K636" t="s">
        <v>15</v>
      </c>
      <c r="L636" t="s">
        <v>16</v>
      </c>
      <c r="M636">
        <v>1000</v>
      </c>
      <c r="N636" t="s">
        <v>17</v>
      </c>
    </row>
    <row r="637" spans="1:14" ht="28.8" x14ac:dyDescent="0.3">
      <c r="A637" t="s">
        <v>29</v>
      </c>
      <c r="B637" s="5" t="s">
        <v>30</v>
      </c>
      <c r="C637" s="1"/>
      <c r="D637" s="1"/>
      <c r="E637" s="1"/>
      <c r="F637" s="1">
        <v>934482.25</v>
      </c>
      <c r="G637" s="1">
        <v>967189</v>
      </c>
      <c r="H637" t="s">
        <v>968</v>
      </c>
      <c r="I637">
        <v>2022</v>
      </c>
      <c r="J637" s="5" t="s">
        <v>494</v>
      </c>
      <c r="K637" t="s">
        <v>15</v>
      </c>
      <c r="L637" t="s">
        <v>16</v>
      </c>
      <c r="M637">
        <v>1000</v>
      </c>
      <c r="N637" t="s">
        <v>17</v>
      </c>
    </row>
    <row r="638" spans="1:14" ht="28.8" x14ac:dyDescent="0.3">
      <c r="A638" t="s">
        <v>561</v>
      </c>
      <c r="B638" s="5" t="s">
        <v>562</v>
      </c>
      <c r="C638" s="1">
        <v>5751.11</v>
      </c>
      <c r="D638" s="1">
        <v>18715.310000000001</v>
      </c>
      <c r="E638" s="1">
        <v>6325.59</v>
      </c>
      <c r="F638" s="1">
        <v>9823.25</v>
      </c>
      <c r="G638" s="1"/>
      <c r="H638" t="s">
        <v>966</v>
      </c>
      <c r="I638">
        <v>2019</v>
      </c>
      <c r="J638" s="6" t="s">
        <v>194</v>
      </c>
      <c r="K638" t="s">
        <v>193</v>
      </c>
      <c r="L638" t="s">
        <v>47</v>
      </c>
      <c r="M638">
        <v>1000</v>
      </c>
      <c r="N638" t="s">
        <v>17</v>
      </c>
    </row>
    <row r="639" spans="1:14" ht="28.8" x14ac:dyDescent="0.3">
      <c r="A639" t="s">
        <v>561</v>
      </c>
      <c r="B639" s="5" t="s">
        <v>562</v>
      </c>
      <c r="C639" s="1">
        <v>60000</v>
      </c>
      <c r="D639" s="1"/>
      <c r="E639" s="1"/>
      <c r="F639" s="1"/>
      <c r="G639" s="1"/>
      <c r="H639" t="s">
        <v>964</v>
      </c>
      <c r="I639">
        <v>2019</v>
      </c>
      <c r="J639" s="5" t="s">
        <v>560</v>
      </c>
      <c r="K639" t="s">
        <v>46</v>
      </c>
      <c r="L639" t="s">
        <v>47</v>
      </c>
      <c r="M639">
        <v>1630</v>
      </c>
      <c r="N639" t="s">
        <v>563</v>
      </c>
    </row>
    <row r="640" spans="1:14" ht="28.8" x14ac:dyDescent="0.3">
      <c r="A640" t="s">
        <v>561</v>
      </c>
      <c r="B640" s="5" t="s">
        <v>562</v>
      </c>
      <c r="C640" s="1"/>
      <c r="D640" s="1">
        <v>56250</v>
      </c>
      <c r="E640" s="1"/>
      <c r="F640" s="1"/>
      <c r="G640" s="1"/>
      <c r="H640" t="s">
        <v>964</v>
      </c>
      <c r="I640">
        <v>2020</v>
      </c>
      <c r="J640" s="5" t="s">
        <v>566</v>
      </c>
      <c r="K640" t="s">
        <v>46</v>
      </c>
      <c r="L640" t="s">
        <v>47</v>
      </c>
      <c r="M640">
        <v>1030</v>
      </c>
      <c r="N640" t="s">
        <v>20</v>
      </c>
    </row>
    <row r="641" spans="1:14" ht="28.8" x14ac:dyDescent="0.3">
      <c r="A641" t="s">
        <v>561</v>
      </c>
      <c r="B641" s="5" t="s">
        <v>562</v>
      </c>
      <c r="C641" s="1"/>
      <c r="D641" s="1"/>
      <c r="E641" s="1">
        <v>52325</v>
      </c>
      <c r="F641" s="1"/>
      <c r="G641" s="1"/>
      <c r="H641" t="s">
        <v>964</v>
      </c>
      <c r="I641">
        <v>2021</v>
      </c>
      <c r="J641" s="5" t="s">
        <v>602</v>
      </c>
      <c r="K641" t="s">
        <v>46</v>
      </c>
      <c r="L641" t="s">
        <v>47</v>
      </c>
      <c r="M641">
        <v>1180</v>
      </c>
      <c r="N641" t="s">
        <v>69</v>
      </c>
    </row>
    <row r="642" spans="1:14" ht="28.8" x14ac:dyDescent="0.3">
      <c r="A642" t="s">
        <v>561</v>
      </c>
      <c r="B642" s="5" t="s">
        <v>562</v>
      </c>
      <c r="C642" s="1"/>
      <c r="D642" s="1"/>
      <c r="E642" s="1"/>
      <c r="F642" s="1">
        <v>49300</v>
      </c>
      <c r="G642" s="1"/>
      <c r="H642" t="s">
        <v>964</v>
      </c>
      <c r="I642">
        <v>2022</v>
      </c>
      <c r="J642" s="5" t="s">
        <v>670</v>
      </c>
      <c r="K642" t="s">
        <v>46</v>
      </c>
      <c r="L642" t="s">
        <v>47</v>
      </c>
      <c r="M642">
        <v>1030</v>
      </c>
      <c r="N642" t="s">
        <v>20</v>
      </c>
    </row>
    <row r="643" spans="1:14" ht="28.8" x14ac:dyDescent="0.3">
      <c r="A643" t="s">
        <v>561</v>
      </c>
      <c r="B643" s="5" t="s">
        <v>562</v>
      </c>
      <c r="C643" s="1">
        <v>91234.069999999992</v>
      </c>
      <c r="D643" s="1">
        <v>86231.43</v>
      </c>
      <c r="E643" s="1">
        <v>86904.18</v>
      </c>
      <c r="F643" s="1">
        <v>90437.239999999991</v>
      </c>
      <c r="G643" s="1"/>
      <c r="H643" t="s">
        <v>964</v>
      </c>
      <c r="I643">
        <v>2017</v>
      </c>
      <c r="J643" s="5" t="s">
        <v>799</v>
      </c>
      <c r="K643" t="s">
        <v>15</v>
      </c>
      <c r="L643" t="s">
        <v>47</v>
      </c>
      <c r="M643">
        <v>1180</v>
      </c>
      <c r="N643" t="s">
        <v>69</v>
      </c>
    </row>
    <row r="644" spans="1:14" ht="43.2" x14ac:dyDescent="0.3">
      <c r="A644" t="s">
        <v>91</v>
      </c>
      <c r="B644" s="5" t="s">
        <v>92</v>
      </c>
      <c r="C644" s="1"/>
      <c r="D644" s="1"/>
      <c r="E644" s="1"/>
      <c r="F644" s="1"/>
      <c r="G644" s="1">
        <v>35979.47</v>
      </c>
      <c r="H644" t="s">
        <v>975</v>
      </c>
      <c r="I644">
        <v>2023</v>
      </c>
      <c r="J644" s="5" t="s">
        <v>93</v>
      </c>
      <c r="K644" t="s">
        <v>94</v>
      </c>
      <c r="L644" t="s">
        <v>95</v>
      </c>
      <c r="M644">
        <v>1000</v>
      </c>
      <c r="N644" t="s">
        <v>17</v>
      </c>
    </row>
    <row r="645" spans="1:14" ht="28.8" x14ac:dyDescent="0.3">
      <c r="A645" t="s">
        <v>35</v>
      </c>
      <c r="B645" s="5" t="s">
        <v>36</v>
      </c>
      <c r="C645" s="1"/>
      <c r="D645" s="1"/>
      <c r="E645" s="1"/>
      <c r="F645" s="1"/>
      <c r="G645" s="1">
        <v>35867.58</v>
      </c>
      <c r="H645" t="s">
        <v>967</v>
      </c>
      <c r="I645">
        <v>2023</v>
      </c>
      <c r="J645" s="5" t="s">
        <v>945</v>
      </c>
      <c r="K645" t="s">
        <v>67</v>
      </c>
      <c r="L645" t="s">
        <v>16</v>
      </c>
      <c r="M645">
        <v>1030</v>
      </c>
      <c r="N645" t="s">
        <v>20</v>
      </c>
    </row>
    <row r="646" spans="1:14" ht="28.8" x14ac:dyDescent="0.3">
      <c r="A646" t="s">
        <v>794</v>
      </c>
      <c r="B646" s="5" t="s">
        <v>795</v>
      </c>
      <c r="C646" s="1">
        <v>2523682.9700000002</v>
      </c>
      <c r="D646" s="1">
        <v>2385301.79</v>
      </c>
      <c r="E646" s="1">
        <v>2403911.34</v>
      </c>
      <c r="F646" s="1">
        <v>2501641.7200000002</v>
      </c>
      <c r="G646" s="1"/>
      <c r="H646" t="s">
        <v>964</v>
      </c>
      <c r="I646">
        <v>2017</v>
      </c>
      <c r="J646" s="5" t="s">
        <v>799</v>
      </c>
      <c r="K646" t="s">
        <v>15</v>
      </c>
      <c r="L646" t="s">
        <v>47</v>
      </c>
      <c r="M646">
        <v>1000</v>
      </c>
      <c r="N646" t="s">
        <v>17</v>
      </c>
    </row>
    <row r="647" spans="1:14" x14ac:dyDescent="0.3">
      <c r="A647" t="s">
        <v>794</v>
      </c>
      <c r="B647" s="5" t="s">
        <v>795</v>
      </c>
      <c r="C647" s="1"/>
      <c r="D647" s="1"/>
      <c r="E647" s="1"/>
      <c r="F647" s="1">
        <v>20000</v>
      </c>
      <c r="G647" s="1"/>
      <c r="H647" t="s">
        <v>967</v>
      </c>
      <c r="I647">
        <v>2022</v>
      </c>
      <c r="J647" s="5" t="s">
        <v>986</v>
      </c>
      <c r="K647" t="s">
        <v>46</v>
      </c>
      <c r="L647" t="s">
        <v>47</v>
      </c>
      <c r="M647">
        <v>1000</v>
      </c>
      <c r="N647" t="s">
        <v>17</v>
      </c>
    </row>
    <row r="648" spans="1:14" x14ac:dyDescent="0.3">
      <c r="A648" t="s">
        <v>432</v>
      </c>
      <c r="B648" s="5" t="s">
        <v>433</v>
      </c>
      <c r="C648" s="1"/>
      <c r="D648" s="1"/>
      <c r="E648" s="1"/>
      <c r="F648" s="1"/>
      <c r="G648" s="1">
        <v>35000</v>
      </c>
      <c r="H648" s="2" t="s">
        <v>967</v>
      </c>
      <c r="I648" s="2">
        <v>2023</v>
      </c>
      <c r="J648" s="6" t="s">
        <v>889</v>
      </c>
      <c r="K648" s="2" t="s">
        <v>46</v>
      </c>
      <c r="L648" s="2" t="s">
        <v>47</v>
      </c>
      <c r="M648" s="2">
        <v>1000</v>
      </c>
      <c r="N648" s="2" t="s">
        <v>17</v>
      </c>
    </row>
    <row r="649" spans="1:14" ht="28.8" x14ac:dyDescent="0.3">
      <c r="A649" t="s">
        <v>31</v>
      </c>
      <c r="B649" s="5" t="s">
        <v>32</v>
      </c>
      <c r="C649" s="1"/>
      <c r="D649" s="1">
        <v>5731.98</v>
      </c>
      <c r="E649" s="1"/>
      <c r="F649" s="1"/>
      <c r="G649" s="1"/>
      <c r="H649" t="s">
        <v>965</v>
      </c>
      <c r="I649">
        <v>2020</v>
      </c>
      <c r="J649" s="5" t="s">
        <v>113</v>
      </c>
      <c r="K649" t="s">
        <v>46</v>
      </c>
      <c r="L649" t="s">
        <v>114</v>
      </c>
      <c r="M649">
        <v>1030</v>
      </c>
      <c r="N649" t="s">
        <v>20</v>
      </c>
    </row>
    <row r="650" spans="1:14" ht="28.8" x14ac:dyDescent="0.3">
      <c r="A650" t="s">
        <v>31</v>
      </c>
      <c r="B650" s="5" t="s">
        <v>32</v>
      </c>
      <c r="C650" s="1">
        <v>15007.68</v>
      </c>
      <c r="D650" s="1">
        <v>16004.29</v>
      </c>
      <c r="E650" s="1">
        <v>11871.94</v>
      </c>
      <c r="F650" s="1">
        <v>12395.18</v>
      </c>
      <c r="G650" s="1">
        <v>21950.94</v>
      </c>
      <c r="H650" s="2" t="s">
        <v>966</v>
      </c>
      <c r="I650">
        <v>2019</v>
      </c>
      <c r="J650" s="5" t="s">
        <v>194</v>
      </c>
      <c r="K650" t="s">
        <v>193</v>
      </c>
      <c r="L650" t="s">
        <v>47</v>
      </c>
      <c r="M650">
        <v>1030</v>
      </c>
      <c r="N650" t="s">
        <v>20</v>
      </c>
    </row>
    <row r="651" spans="1:14" ht="28.8" x14ac:dyDescent="0.3">
      <c r="A651" t="s">
        <v>671</v>
      </c>
      <c r="B651" s="5" t="s">
        <v>672</v>
      </c>
      <c r="C651" s="1"/>
      <c r="D651" s="1"/>
      <c r="E651" s="1"/>
      <c r="F651" s="1"/>
      <c r="G651" s="1">
        <v>34883.94</v>
      </c>
      <c r="H651" t="s">
        <v>964</v>
      </c>
      <c r="I651">
        <v>2023</v>
      </c>
      <c r="J651" s="5" t="s">
        <v>670</v>
      </c>
      <c r="K651" t="s">
        <v>46</v>
      </c>
      <c r="L651" t="s">
        <v>47</v>
      </c>
      <c r="M651">
        <v>1050</v>
      </c>
      <c r="N651" t="s">
        <v>56</v>
      </c>
    </row>
    <row r="652" spans="1:14" ht="28.8" x14ac:dyDescent="0.3">
      <c r="A652" t="s">
        <v>31</v>
      </c>
      <c r="B652" s="5" t="s">
        <v>32</v>
      </c>
      <c r="C652" s="1">
        <v>81662.110000000015</v>
      </c>
      <c r="D652" s="1">
        <v>79934</v>
      </c>
      <c r="E652" s="1">
        <v>80533.100000000006</v>
      </c>
      <c r="F652" s="1"/>
      <c r="G652" s="1"/>
      <c r="H652" t="s">
        <v>968</v>
      </c>
      <c r="I652">
        <v>2018</v>
      </c>
      <c r="J652" s="5" t="s">
        <v>493</v>
      </c>
      <c r="K652" t="s">
        <v>15</v>
      </c>
      <c r="L652" t="s">
        <v>16</v>
      </c>
      <c r="M652">
        <v>1030</v>
      </c>
      <c r="N652" t="s">
        <v>20</v>
      </c>
    </row>
    <row r="653" spans="1:14" ht="28.8" x14ac:dyDescent="0.3">
      <c r="A653" t="s">
        <v>31</v>
      </c>
      <c r="B653" s="5" t="s">
        <v>32</v>
      </c>
      <c r="C653" s="1"/>
      <c r="D653" s="1"/>
      <c r="E653" s="1"/>
      <c r="F653" s="1">
        <v>83312.98</v>
      </c>
      <c r="G653" s="1">
        <v>86228</v>
      </c>
      <c r="H653" t="s">
        <v>968</v>
      </c>
      <c r="I653">
        <v>2022</v>
      </c>
      <c r="J653" s="5" t="s">
        <v>493</v>
      </c>
      <c r="K653" t="s">
        <v>15</v>
      </c>
      <c r="L653" t="s">
        <v>16</v>
      </c>
      <c r="M653">
        <v>1030</v>
      </c>
      <c r="N653" t="s">
        <v>20</v>
      </c>
    </row>
    <row r="654" spans="1:14" ht="28.8" x14ac:dyDescent="0.3">
      <c r="A654" t="s">
        <v>33</v>
      </c>
      <c r="B654" s="5" t="s">
        <v>34</v>
      </c>
      <c r="C654" s="1">
        <v>103825.41</v>
      </c>
      <c r="D654" s="1">
        <v>116225.06</v>
      </c>
      <c r="E654" s="1">
        <v>143711.04999999999</v>
      </c>
      <c r="F654" s="1">
        <v>151656.06</v>
      </c>
      <c r="G654" s="1">
        <v>132741.69</v>
      </c>
      <c r="H654" s="2" t="s">
        <v>966</v>
      </c>
      <c r="I654">
        <v>2019</v>
      </c>
      <c r="J654" s="6" t="s">
        <v>194</v>
      </c>
      <c r="K654" t="s">
        <v>193</v>
      </c>
      <c r="L654" t="s">
        <v>47</v>
      </c>
      <c r="M654">
        <v>1030</v>
      </c>
      <c r="N654" t="s">
        <v>20</v>
      </c>
    </row>
    <row r="655" spans="1:14" ht="28.8" x14ac:dyDescent="0.3">
      <c r="A655" t="s">
        <v>91</v>
      </c>
      <c r="B655" s="5" t="s">
        <v>92</v>
      </c>
      <c r="C655" s="1"/>
      <c r="D655" s="1"/>
      <c r="E655" s="1"/>
      <c r="F655" s="1"/>
      <c r="G655" s="1">
        <v>33057.39</v>
      </c>
      <c r="H655" t="s">
        <v>964</v>
      </c>
      <c r="I655">
        <v>2023</v>
      </c>
      <c r="J655" s="5" t="s">
        <v>670</v>
      </c>
      <c r="K655" t="s">
        <v>46</v>
      </c>
      <c r="L655" t="s">
        <v>47</v>
      </c>
      <c r="M655">
        <v>1000</v>
      </c>
      <c r="N655" t="s">
        <v>17</v>
      </c>
    </row>
    <row r="656" spans="1:14" ht="28.8" x14ac:dyDescent="0.3">
      <c r="A656" t="s">
        <v>33</v>
      </c>
      <c r="B656" s="5" t="s">
        <v>34</v>
      </c>
      <c r="C656" s="1">
        <v>1139007.79</v>
      </c>
      <c r="D656" s="1">
        <v>1114900</v>
      </c>
      <c r="E656" s="1">
        <v>1122394.2</v>
      </c>
      <c r="F656" s="1"/>
      <c r="G656" s="1"/>
      <c r="H656" t="s">
        <v>968</v>
      </c>
      <c r="I656">
        <v>2018</v>
      </c>
      <c r="J656" s="5" t="s">
        <v>494</v>
      </c>
      <c r="K656" t="s">
        <v>15</v>
      </c>
      <c r="L656" t="s">
        <v>16</v>
      </c>
      <c r="M656">
        <v>1030</v>
      </c>
      <c r="N656" t="s">
        <v>20</v>
      </c>
    </row>
    <row r="657" spans="1:14" ht="28.8" x14ac:dyDescent="0.3">
      <c r="A657" t="s">
        <v>33</v>
      </c>
      <c r="B657" s="5" t="s">
        <v>34</v>
      </c>
      <c r="C657" s="1"/>
      <c r="D657" s="1"/>
      <c r="E657" s="1"/>
      <c r="F657" s="1">
        <v>1177686.46</v>
      </c>
      <c r="G657" s="1">
        <v>1218906</v>
      </c>
      <c r="H657" t="s">
        <v>968</v>
      </c>
      <c r="I657">
        <v>2022</v>
      </c>
      <c r="J657" s="5" t="s">
        <v>494</v>
      </c>
      <c r="K657" t="s">
        <v>15</v>
      </c>
      <c r="L657" t="s">
        <v>16</v>
      </c>
      <c r="M657">
        <v>1030</v>
      </c>
      <c r="N657" t="s">
        <v>20</v>
      </c>
    </row>
    <row r="658" spans="1:14" ht="28.8" x14ac:dyDescent="0.3">
      <c r="A658" t="s">
        <v>35</v>
      </c>
      <c r="B658" s="5" t="s">
        <v>36</v>
      </c>
      <c r="C658" s="1"/>
      <c r="D658" s="1">
        <v>400000</v>
      </c>
      <c r="E658" s="1"/>
      <c r="F658" s="1"/>
      <c r="G658" s="1"/>
      <c r="H658" t="s">
        <v>965</v>
      </c>
      <c r="I658">
        <v>2020</v>
      </c>
      <c r="J658" s="5" t="s">
        <v>113</v>
      </c>
      <c r="K658" t="s">
        <v>46</v>
      </c>
      <c r="L658" t="s">
        <v>114</v>
      </c>
      <c r="M658">
        <v>1030</v>
      </c>
      <c r="N658" t="s">
        <v>20</v>
      </c>
    </row>
    <row r="659" spans="1:14" ht="28.8" x14ac:dyDescent="0.3">
      <c r="A659" t="s">
        <v>35</v>
      </c>
      <c r="B659" s="5" t="s">
        <v>36</v>
      </c>
      <c r="C659" s="1">
        <v>279575.87</v>
      </c>
      <c r="D659" s="1">
        <v>376135.85</v>
      </c>
      <c r="E659" s="1">
        <v>478898.58</v>
      </c>
      <c r="F659" s="1">
        <v>506007.79</v>
      </c>
      <c r="G659" s="1">
        <v>449535.39</v>
      </c>
      <c r="H659" s="2" t="s">
        <v>966</v>
      </c>
      <c r="I659">
        <v>2019</v>
      </c>
      <c r="J659" s="5" t="s">
        <v>194</v>
      </c>
      <c r="K659" t="s">
        <v>193</v>
      </c>
      <c r="L659" t="s">
        <v>47</v>
      </c>
      <c r="M659">
        <v>1030</v>
      </c>
      <c r="N659" t="s">
        <v>20</v>
      </c>
    </row>
    <row r="660" spans="1:14" ht="28.8" x14ac:dyDescent="0.3">
      <c r="A660" t="s">
        <v>707</v>
      </c>
      <c r="B660" s="5" t="s">
        <v>708</v>
      </c>
      <c r="C660" s="1"/>
      <c r="D660" s="1"/>
      <c r="E660" s="1"/>
      <c r="F660" s="1"/>
      <c r="G660" s="1">
        <v>32850</v>
      </c>
      <c r="H660" t="s">
        <v>964</v>
      </c>
      <c r="I660">
        <v>2023</v>
      </c>
      <c r="J660" s="5" t="s">
        <v>670</v>
      </c>
      <c r="K660" t="s">
        <v>46</v>
      </c>
      <c r="L660" t="s">
        <v>47</v>
      </c>
      <c r="M660">
        <v>1080</v>
      </c>
      <c r="N660" t="s">
        <v>28</v>
      </c>
    </row>
    <row r="661" spans="1:14" ht="28.8" x14ac:dyDescent="0.3">
      <c r="A661" t="s">
        <v>35</v>
      </c>
      <c r="B661" s="5" t="s">
        <v>36</v>
      </c>
      <c r="C661" s="1"/>
      <c r="D661" s="1">
        <v>250000</v>
      </c>
      <c r="E661" s="1"/>
      <c r="F661" s="1"/>
      <c r="G661" s="1"/>
      <c r="H661" t="s">
        <v>965</v>
      </c>
      <c r="I661">
        <v>2020</v>
      </c>
      <c r="J661" s="5" t="s">
        <v>470</v>
      </c>
      <c r="K661" t="s">
        <v>46</v>
      </c>
      <c r="L661" t="s">
        <v>16</v>
      </c>
      <c r="M661">
        <v>1030</v>
      </c>
      <c r="N661" t="s">
        <v>20</v>
      </c>
    </row>
    <row r="662" spans="1:14" ht="28.8" x14ac:dyDescent="0.3">
      <c r="A662" t="s">
        <v>35</v>
      </c>
      <c r="B662" s="5" t="s">
        <v>36</v>
      </c>
      <c r="C662" s="1"/>
      <c r="D662" s="1"/>
      <c r="E662" s="1">
        <v>59388</v>
      </c>
      <c r="F662" s="1"/>
      <c r="G662" s="1"/>
      <c r="H662" t="s">
        <v>969</v>
      </c>
      <c r="I662">
        <v>2021</v>
      </c>
      <c r="J662" s="5" t="s">
        <v>491</v>
      </c>
      <c r="K662" t="s">
        <v>193</v>
      </c>
      <c r="L662" t="s">
        <v>16</v>
      </c>
      <c r="M662">
        <v>1030</v>
      </c>
      <c r="N662" t="s">
        <v>20</v>
      </c>
    </row>
    <row r="663" spans="1:14" ht="28.8" x14ac:dyDescent="0.3">
      <c r="A663" t="s">
        <v>35</v>
      </c>
      <c r="B663" s="5" t="s">
        <v>36</v>
      </c>
      <c r="C663" s="1">
        <v>1316583.71</v>
      </c>
      <c r="D663" s="1">
        <v>1288718</v>
      </c>
      <c r="E663" s="1">
        <v>1297370.7</v>
      </c>
      <c r="F663" s="1"/>
      <c r="G663" s="1"/>
      <c r="H663" t="s">
        <v>968</v>
      </c>
      <c r="I663">
        <v>2018</v>
      </c>
      <c r="J663" s="5" t="s">
        <v>494</v>
      </c>
      <c r="K663" t="s">
        <v>15</v>
      </c>
      <c r="L663" t="s">
        <v>16</v>
      </c>
      <c r="M663">
        <v>1030</v>
      </c>
      <c r="N663" t="s">
        <v>20</v>
      </c>
    </row>
    <row r="664" spans="1:14" ht="28.8" x14ac:dyDescent="0.3">
      <c r="A664" t="s">
        <v>35</v>
      </c>
      <c r="B664" s="5" t="s">
        <v>36</v>
      </c>
      <c r="C664" s="1"/>
      <c r="D664" s="1"/>
      <c r="E664" s="1"/>
      <c r="F664" s="1">
        <v>1349064.33</v>
      </c>
      <c r="G664" s="1">
        <v>1396282</v>
      </c>
      <c r="H664" t="s">
        <v>968</v>
      </c>
      <c r="I664">
        <v>2022</v>
      </c>
      <c r="J664" s="5" t="s">
        <v>494</v>
      </c>
      <c r="K664" t="s">
        <v>15</v>
      </c>
      <c r="L664" t="s">
        <v>16</v>
      </c>
      <c r="M664">
        <v>1030</v>
      </c>
      <c r="N664" t="s">
        <v>20</v>
      </c>
    </row>
    <row r="665" spans="1:14" ht="28.8" x14ac:dyDescent="0.3">
      <c r="A665" t="s">
        <v>631</v>
      </c>
      <c r="B665" s="5" t="s">
        <v>632</v>
      </c>
      <c r="C665" s="1"/>
      <c r="D665" s="1">
        <v>108900</v>
      </c>
      <c r="E665" s="1"/>
      <c r="F665" s="1"/>
      <c r="G665" s="1"/>
      <c r="H665" t="s">
        <v>964</v>
      </c>
      <c r="I665">
        <v>2020</v>
      </c>
      <c r="J665" s="5" t="s">
        <v>602</v>
      </c>
      <c r="K665" t="s">
        <v>46</v>
      </c>
      <c r="L665" t="s">
        <v>47</v>
      </c>
      <c r="M665">
        <v>1080</v>
      </c>
      <c r="N665" t="s">
        <v>28</v>
      </c>
    </row>
    <row r="666" spans="1:14" ht="28.8" x14ac:dyDescent="0.3">
      <c r="A666" t="s">
        <v>405</v>
      </c>
      <c r="B666" s="5" t="s">
        <v>406</v>
      </c>
      <c r="C666" s="1"/>
      <c r="D666" s="1"/>
      <c r="E666" s="1"/>
      <c r="F666" s="1"/>
      <c r="G666" s="1">
        <v>31665.25</v>
      </c>
      <c r="H666" t="s">
        <v>964</v>
      </c>
      <c r="I666">
        <v>2023</v>
      </c>
      <c r="J666" s="5" t="s">
        <v>670</v>
      </c>
      <c r="K666" t="s">
        <v>46</v>
      </c>
      <c r="L666" t="s">
        <v>47</v>
      </c>
      <c r="M666">
        <v>1060</v>
      </c>
      <c r="N666" t="s">
        <v>53</v>
      </c>
    </row>
    <row r="667" spans="1:14" ht="28.8" x14ac:dyDescent="0.3">
      <c r="A667" t="s">
        <v>41</v>
      </c>
      <c r="B667" s="5" t="s">
        <v>42</v>
      </c>
      <c r="C667" s="1"/>
      <c r="D667" s="1"/>
      <c r="E667" s="1"/>
      <c r="F667" s="1"/>
      <c r="G667" s="1">
        <v>31463.54</v>
      </c>
      <c r="H667" t="s">
        <v>979</v>
      </c>
      <c r="I667">
        <v>2023</v>
      </c>
      <c r="J667" s="5" t="s">
        <v>452</v>
      </c>
      <c r="K667" t="s">
        <v>193</v>
      </c>
      <c r="L667" t="s">
        <v>16</v>
      </c>
      <c r="M667">
        <v>1000</v>
      </c>
      <c r="N667" t="s">
        <v>17</v>
      </c>
    </row>
    <row r="668" spans="1:14" ht="28.8" x14ac:dyDescent="0.3">
      <c r="A668" t="s">
        <v>185</v>
      </c>
      <c r="B668" s="5" t="s">
        <v>186</v>
      </c>
      <c r="C668" s="1">
        <v>12529.38</v>
      </c>
      <c r="D668" s="1">
        <v>15914.27</v>
      </c>
      <c r="E668" s="1"/>
      <c r="F668" s="1"/>
      <c r="G668" s="1"/>
      <c r="H668" s="2" t="s">
        <v>966</v>
      </c>
      <c r="I668">
        <v>2019</v>
      </c>
      <c r="J668" s="6" t="s">
        <v>194</v>
      </c>
      <c r="K668" t="s">
        <v>193</v>
      </c>
      <c r="L668" t="s">
        <v>47</v>
      </c>
      <c r="M668">
        <v>1210</v>
      </c>
      <c r="N668" t="s">
        <v>63</v>
      </c>
    </row>
    <row r="669" spans="1:14" ht="43.2" x14ac:dyDescent="0.3">
      <c r="A669" t="s">
        <v>185</v>
      </c>
      <c r="B669" s="5" t="s">
        <v>186</v>
      </c>
      <c r="C669" s="1">
        <v>22968</v>
      </c>
      <c r="D669" s="1">
        <v>26330.53</v>
      </c>
      <c r="E669" s="1"/>
      <c r="F669" s="1"/>
      <c r="G669" s="1"/>
      <c r="H669" t="s">
        <v>969</v>
      </c>
      <c r="I669">
        <v>2019</v>
      </c>
      <c r="J669" s="5" t="s">
        <v>835</v>
      </c>
      <c r="K669" t="s">
        <v>193</v>
      </c>
      <c r="L669" t="s">
        <v>47</v>
      </c>
      <c r="M669">
        <v>1210</v>
      </c>
      <c r="N669" t="s">
        <v>63</v>
      </c>
    </row>
    <row r="670" spans="1:14" ht="28.8" x14ac:dyDescent="0.3">
      <c r="A670" t="s">
        <v>185</v>
      </c>
      <c r="B670" s="5" t="s">
        <v>186</v>
      </c>
      <c r="C670" s="1">
        <v>132853.68000000002</v>
      </c>
      <c r="D670" s="1">
        <v>126303.87</v>
      </c>
      <c r="E670" s="1"/>
      <c r="F670" s="1"/>
      <c r="G670" s="1"/>
      <c r="H670" t="s">
        <v>970</v>
      </c>
      <c r="I670">
        <v>2016</v>
      </c>
      <c r="J670" s="5" t="s">
        <v>852</v>
      </c>
      <c r="K670" t="s">
        <v>15</v>
      </c>
      <c r="L670" t="s">
        <v>47</v>
      </c>
      <c r="M670">
        <v>1210</v>
      </c>
      <c r="N670" t="s">
        <v>63</v>
      </c>
    </row>
    <row r="671" spans="1:14" x14ac:dyDescent="0.3">
      <c r="A671" t="s">
        <v>185</v>
      </c>
      <c r="B671" s="5" t="s">
        <v>186</v>
      </c>
      <c r="C671" s="1"/>
      <c r="D671" s="1">
        <v>57500</v>
      </c>
      <c r="E671" s="1"/>
      <c r="F671" s="1"/>
      <c r="G671" s="1"/>
      <c r="H671" t="s">
        <v>967</v>
      </c>
      <c r="I671">
        <v>2020</v>
      </c>
      <c r="J671" s="5" t="s">
        <v>986</v>
      </c>
      <c r="K671" t="s">
        <v>46</v>
      </c>
      <c r="L671" t="s">
        <v>47</v>
      </c>
      <c r="M671">
        <v>1210</v>
      </c>
      <c r="N671" t="s">
        <v>63</v>
      </c>
    </row>
    <row r="672" spans="1:14" x14ac:dyDescent="0.3">
      <c r="A672" t="s">
        <v>185</v>
      </c>
      <c r="B672" s="5" t="s">
        <v>186</v>
      </c>
      <c r="C672" s="1"/>
      <c r="D672" s="1"/>
      <c r="E672" s="1">
        <v>62500</v>
      </c>
      <c r="F672" s="1"/>
      <c r="G672" s="1"/>
      <c r="H672" t="s">
        <v>967</v>
      </c>
      <c r="I672">
        <v>2021</v>
      </c>
      <c r="J672" s="5" t="s">
        <v>986</v>
      </c>
      <c r="K672" t="s">
        <v>46</v>
      </c>
      <c r="L672" t="s">
        <v>47</v>
      </c>
      <c r="M672">
        <v>1210</v>
      </c>
      <c r="N672" t="s">
        <v>63</v>
      </c>
    </row>
    <row r="673" spans="1:14" ht="28.8" x14ac:dyDescent="0.3">
      <c r="A673" t="s">
        <v>633</v>
      </c>
      <c r="B673" s="5" t="s">
        <v>634</v>
      </c>
      <c r="C673" s="1"/>
      <c r="D673" s="1">
        <v>27000</v>
      </c>
      <c r="E673" s="1"/>
      <c r="F673" s="1"/>
      <c r="G673" s="1"/>
      <c r="H673" t="s">
        <v>964</v>
      </c>
      <c r="I673">
        <v>2020</v>
      </c>
      <c r="J673" s="5" t="s">
        <v>602</v>
      </c>
      <c r="K673" t="s">
        <v>46</v>
      </c>
      <c r="L673" t="s">
        <v>47</v>
      </c>
      <c r="M673">
        <v>1060</v>
      </c>
      <c r="N673" t="s">
        <v>53</v>
      </c>
    </row>
    <row r="674" spans="1:14" ht="43.2" x14ac:dyDescent="0.3">
      <c r="A674" t="s">
        <v>98</v>
      </c>
      <c r="B674" s="5" t="s">
        <v>99</v>
      </c>
      <c r="C674" s="1"/>
      <c r="D674" s="1"/>
      <c r="E674" s="1">
        <v>52852.800000000003</v>
      </c>
      <c r="F674" s="1"/>
      <c r="G674" s="1"/>
      <c r="H674" t="s">
        <v>975</v>
      </c>
      <c r="I674">
        <v>2021</v>
      </c>
      <c r="J674" s="5" t="s">
        <v>93</v>
      </c>
      <c r="K674" t="s">
        <v>94</v>
      </c>
      <c r="L674" t="s">
        <v>95</v>
      </c>
      <c r="M674">
        <v>1000</v>
      </c>
      <c r="N674" t="s">
        <v>17</v>
      </c>
    </row>
    <row r="675" spans="1:14" ht="43.2" x14ac:dyDescent="0.3">
      <c r="A675" t="s">
        <v>98</v>
      </c>
      <c r="B675" s="5" t="s">
        <v>99</v>
      </c>
      <c r="C675" s="1"/>
      <c r="D675" s="1"/>
      <c r="E675" s="1">
        <v>510770.61</v>
      </c>
      <c r="F675" s="1"/>
      <c r="G675" s="1"/>
      <c r="H675" t="s">
        <v>975</v>
      </c>
      <c r="I675">
        <v>2021</v>
      </c>
      <c r="J675" s="5" t="s">
        <v>93</v>
      </c>
      <c r="K675" s="2" t="s">
        <v>94</v>
      </c>
      <c r="L675" s="2" t="s">
        <v>95</v>
      </c>
      <c r="M675" s="2">
        <v>1000</v>
      </c>
      <c r="N675" s="2" t="s">
        <v>17</v>
      </c>
    </row>
    <row r="676" spans="1:14" ht="28.8" x14ac:dyDescent="0.3">
      <c r="A676" t="s">
        <v>697</v>
      </c>
      <c r="B676" s="5" t="s">
        <v>698</v>
      </c>
      <c r="C676" s="1"/>
      <c r="D676" s="1"/>
      <c r="E676" s="1"/>
      <c r="F676" s="1"/>
      <c r="G676" s="1">
        <v>31456.5</v>
      </c>
      <c r="H676" t="s">
        <v>964</v>
      </c>
      <c r="I676">
        <v>2023</v>
      </c>
      <c r="J676" s="5" t="s">
        <v>670</v>
      </c>
      <c r="K676" t="s">
        <v>46</v>
      </c>
      <c r="L676" t="s">
        <v>47</v>
      </c>
      <c r="M676">
        <v>1060</v>
      </c>
      <c r="N676" t="s">
        <v>53</v>
      </c>
    </row>
    <row r="677" spans="1:14" ht="28.8" x14ac:dyDescent="0.3">
      <c r="A677" t="s">
        <v>98</v>
      </c>
      <c r="B677" s="5" t="s">
        <v>99</v>
      </c>
      <c r="C677" s="1"/>
      <c r="D677" s="1">
        <v>5000</v>
      </c>
      <c r="E677" s="1"/>
      <c r="F677" s="1"/>
      <c r="G677" s="1"/>
      <c r="H677" t="s">
        <v>967</v>
      </c>
      <c r="I677">
        <v>2020</v>
      </c>
      <c r="J677" s="5" t="s">
        <v>415</v>
      </c>
      <c r="K677" t="s">
        <v>46</v>
      </c>
      <c r="L677" t="s">
        <v>47</v>
      </c>
      <c r="M677">
        <v>1000</v>
      </c>
      <c r="N677" t="s">
        <v>17</v>
      </c>
    </row>
    <row r="678" spans="1:14" ht="28.8" x14ac:dyDescent="0.3">
      <c r="A678" t="s">
        <v>33</v>
      </c>
      <c r="B678" s="5" t="s">
        <v>34</v>
      </c>
      <c r="C678" s="1"/>
      <c r="D678" s="1"/>
      <c r="E678" s="1"/>
      <c r="F678" s="1"/>
      <c r="G678" s="1">
        <v>31311.16</v>
      </c>
      <c r="H678" t="s">
        <v>967</v>
      </c>
      <c r="I678">
        <v>2023</v>
      </c>
      <c r="J678" s="5" t="s">
        <v>945</v>
      </c>
      <c r="K678" t="s">
        <v>67</v>
      </c>
      <c r="L678" t="s">
        <v>16</v>
      </c>
      <c r="M678">
        <v>1030</v>
      </c>
      <c r="N678" t="s">
        <v>20</v>
      </c>
    </row>
    <row r="679" spans="1:14" ht="28.8" x14ac:dyDescent="0.3">
      <c r="A679" t="s">
        <v>98</v>
      </c>
      <c r="B679" s="5" t="s">
        <v>99</v>
      </c>
      <c r="C679" s="1">
        <v>2976136.9</v>
      </c>
      <c r="D679" s="1">
        <v>2812946.3</v>
      </c>
      <c r="E679" s="1">
        <v>2834892.22</v>
      </c>
      <c r="F679" s="1">
        <v>2950144</v>
      </c>
      <c r="G679" s="1"/>
      <c r="H679" t="s">
        <v>964</v>
      </c>
      <c r="I679">
        <v>2017</v>
      </c>
      <c r="J679" s="5" t="s">
        <v>799</v>
      </c>
      <c r="K679" t="s">
        <v>15</v>
      </c>
      <c r="L679" t="s">
        <v>47</v>
      </c>
      <c r="M679">
        <v>1000</v>
      </c>
      <c r="N679" t="s">
        <v>17</v>
      </c>
    </row>
    <row r="680" spans="1:14" ht="28.8" x14ac:dyDescent="0.3">
      <c r="A680" t="s">
        <v>37</v>
      </c>
      <c r="B680" s="5" t="s">
        <v>38</v>
      </c>
      <c r="C680" s="1">
        <f>61624.26+9797.07</f>
        <v>71421.33</v>
      </c>
      <c r="D680" s="1">
        <f>63739.95+23051.08</f>
        <v>86791.03</v>
      </c>
      <c r="E680" s="1">
        <f>96984.68+18265.68</f>
        <v>115250.35999999999</v>
      </c>
      <c r="F680" s="1">
        <v>51535.82</v>
      </c>
      <c r="G680" s="1">
        <v>40714.19</v>
      </c>
      <c r="H680" t="s">
        <v>966</v>
      </c>
      <c r="I680">
        <v>2019</v>
      </c>
      <c r="J680" s="5" t="s">
        <v>194</v>
      </c>
      <c r="K680" t="s">
        <v>193</v>
      </c>
      <c r="L680" t="s">
        <v>47</v>
      </c>
      <c r="M680">
        <v>1030</v>
      </c>
      <c r="N680" t="s">
        <v>20</v>
      </c>
    </row>
    <row r="681" spans="1:14" ht="28.8" x14ac:dyDescent="0.3">
      <c r="A681" t="s">
        <v>677</v>
      </c>
      <c r="B681" s="5" t="s">
        <v>678</v>
      </c>
      <c r="C681" s="1"/>
      <c r="D681" s="1"/>
      <c r="E681" s="1"/>
      <c r="F681" s="1"/>
      <c r="G681" s="1">
        <v>30666.6</v>
      </c>
      <c r="H681" t="s">
        <v>964</v>
      </c>
      <c r="I681">
        <v>2023</v>
      </c>
      <c r="J681" s="5" t="s">
        <v>670</v>
      </c>
      <c r="K681" t="s">
        <v>46</v>
      </c>
      <c r="L681" t="s">
        <v>47</v>
      </c>
      <c r="M681">
        <v>1070</v>
      </c>
      <c r="N681" t="s">
        <v>23</v>
      </c>
    </row>
    <row r="682" spans="1:14" ht="28.8" x14ac:dyDescent="0.3">
      <c r="A682" t="s">
        <v>37</v>
      </c>
      <c r="B682" s="5" t="s">
        <v>38</v>
      </c>
      <c r="C682" s="1"/>
      <c r="D682" s="1">
        <v>6500</v>
      </c>
      <c r="E682" s="1"/>
      <c r="F682" s="1"/>
      <c r="G682" s="1"/>
      <c r="H682" t="s">
        <v>965</v>
      </c>
      <c r="I682">
        <v>2020</v>
      </c>
      <c r="J682" s="5" t="s">
        <v>470</v>
      </c>
      <c r="K682" t="s">
        <v>46</v>
      </c>
      <c r="L682" t="s">
        <v>16</v>
      </c>
      <c r="M682">
        <v>1030</v>
      </c>
      <c r="N682" t="s">
        <v>20</v>
      </c>
    </row>
    <row r="683" spans="1:14" ht="28.8" x14ac:dyDescent="0.3">
      <c r="A683" t="s">
        <v>37</v>
      </c>
      <c r="B683" s="5" t="s">
        <v>38</v>
      </c>
      <c r="C683" s="1"/>
      <c r="D683" s="1">
        <v>17412</v>
      </c>
      <c r="E683" s="1"/>
      <c r="F683" s="1"/>
      <c r="G683" s="1"/>
      <c r="H683" t="s">
        <v>965</v>
      </c>
      <c r="I683">
        <v>2020</v>
      </c>
      <c r="J683" s="5" t="s">
        <v>470</v>
      </c>
      <c r="K683" t="s">
        <v>46</v>
      </c>
      <c r="L683" t="s">
        <v>16</v>
      </c>
      <c r="M683">
        <v>1030</v>
      </c>
      <c r="N683" t="s">
        <v>20</v>
      </c>
    </row>
    <row r="684" spans="1:14" ht="28.8" x14ac:dyDescent="0.3">
      <c r="A684" t="s">
        <v>37</v>
      </c>
      <c r="B684" s="5" t="s">
        <v>38</v>
      </c>
      <c r="C684" s="1">
        <v>17288.310000000001</v>
      </c>
      <c r="D684" s="1"/>
      <c r="E684" s="1">
        <f>6088.56+5010.03</f>
        <v>11098.59</v>
      </c>
      <c r="F684" s="1">
        <f>19510.54+5414.32+6864.02</f>
        <v>31788.880000000001</v>
      </c>
      <c r="G684" s="1">
        <f>22432.86+6877.75+47477.62</f>
        <v>76788.23000000001</v>
      </c>
      <c r="H684" t="s">
        <v>969</v>
      </c>
      <c r="I684">
        <v>2009</v>
      </c>
      <c r="J684" s="5" t="s">
        <v>491</v>
      </c>
      <c r="K684" t="s">
        <v>193</v>
      </c>
      <c r="L684" t="s">
        <v>16</v>
      </c>
      <c r="M684">
        <v>1030</v>
      </c>
      <c r="N684" t="s">
        <v>20</v>
      </c>
    </row>
    <row r="685" spans="1:14" ht="28.8" x14ac:dyDescent="0.3">
      <c r="A685" t="s">
        <v>37</v>
      </c>
      <c r="B685" s="5" t="s">
        <v>38</v>
      </c>
      <c r="C685" s="1">
        <v>332549.51999999996</v>
      </c>
      <c r="D685" s="1">
        <v>325511</v>
      </c>
      <c r="E685" s="1">
        <v>327746.59999999998</v>
      </c>
      <c r="F685" s="1"/>
      <c r="G685" s="1"/>
      <c r="H685" t="s">
        <v>968</v>
      </c>
      <c r="I685">
        <v>2018</v>
      </c>
      <c r="J685" s="5" t="s">
        <v>494</v>
      </c>
      <c r="K685" t="s">
        <v>15</v>
      </c>
      <c r="L685" t="s">
        <v>16</v>
      </c>
      <c r="M685">
        <v>1030</v>
      </c>
      <c r="N685" t="s">
        <v>20</v>
      </c>
    </row>
    <row r="686" spans="1:14" ht="28.8" x14ac:dyDescent="0.3">
      <c r="A686" t="s">
        <v>37</v>
      </c>
      <c r="B686" s="5" t="s">
        <v>38</v>
      </c>
      <c r="C686" s="1"/>
      <c r="D686" s="1"/>
      <c r="E686" s="1"/>
      <c r="F686" s="1">
        <v>345949.64</v>
      </c>
      <c r="G686" s="1">
        <v>358058</v>
      </c>
      <c r="H686" t="s">
        <v>968</v>
      </c>
      <c r="I686">
        <v>2022</v>
      </c>
      <c r="J686" s="5" t="s">
        <v>494</v>
      </c>
      <c r="K686" t="s">
        <v>15</v>
      </c>
      <c r="L686" t="s">
        <v>16</v>
      </c>
      <c r="M686">
        <v>1030</v>
      </c>
      <c r="N686" t="s">
        <v>20</v>
      </c>
    </row>
    <row r="687" spans="1:14" ht="28.8" x14ac:dyDescent="0.3">
      <c r="A687" t="s">
        <v>276</v>
      </c>
      <c r="B687" s="5" t="s">
        <v>277</v>
      </c>
      <c r="C687" s="1">
        <v>149196.9</v>
      </c>
      <c r="D687" s="1">
        <v>169981.71</v>
      </c>
      <c r="E687" s="1">
        <v>211876.03</v>
      </c>
      <c r="F687" s="1">
        <v>230705.22</v>
      </c>
      <c r="G687" s="1">
        <v>204470.89</v>
      </c>
      <c r="H687" t="s">
        <v>966</v>
      </c>
      <c r="I687">
        <v>2019</v>
      </c>
      <c r="J687" s="5" t="s">
        <v>194</v>
      </c>
      <c r="K687" t="s">
        <v>193</v>
      </c>
      <c r="L687" t="s">
        <v>47</v>
      </c>
      <c r="M687">
        <v>1030</v>
      </c>
      <c r="N687" t="s">
        <v>20</v>
      </c>
    </row>
    <row r="688" spans="1:14" ht="28.8" x14ac:dyDescent="0.3">
      <c r="A688" t="s">
        <v>173</v>
      </c>
      <c r="B688" s="5" t="s">
        <v>174</v>
      </c>
      <c r="C688" s="1"/>
      <c r="D688" s="1"/>
      <c r="E688" s="1"/>
      <c r="F688" s="1"/>
      <c r="G688" s="1">
        <v>30550.82</v>
      </c>
      <c r="H688" s="2" t="s">
        <v>967</v>
      </c>
      <c r="I688" s="2">
        <v>2023</v>
      </c>
      <c r="J688" s="6" t="s">
        <v>935</v>
      </c>
      <c r="K688" s="2" t="s">
        <v>67</v>
      </c>
      <c r="L688" s="2" t="s">
        <v>47</v>
      </c>
      <c r="M688" s="2">
        <v>1000</v>
      </c>
      <c r="N688" s="2" t="s">
        <v>17</v>
      </c>
    </row>
    <row r="689" spans="1:14" ht="43.2" x14ac:dyDescent="0.3">
      <c r="A689" t="s">
        <v>276</v>
      </c>
      <c r="B689" s="5" t="s">
        <v>277</v>
      </c>
      <c r="C689" s="1">
        <f>174618.09+107222.31</f>
        <v>281840.40000000002</v>
      </c>
      <c r="D689" s="1">
        <f>240222.8+53761.07</f>
        <v>293983.87</v>
      </c>
      <c r="E689" s="1">
        <v>24055.02</v>
      </c>
      <c r="F689" s="1"/>
      <c r="G689" s="1"/>
      <c r="H689" t="s">
        <v>969</v>
      </c>
      <c r="I689">
        <v>2019</v>
      </c>
      <c r="J689" s="5" t="s">
        <v>835</v>
      </c>
      <c r="K689" t="s">
        <v>193</v>
      </c>
      <c r="L689" t="s">
        <v>47</v>
      </c>
      <c r="M689">
        <v>1030</v>
      </c>
      <c r="N689" t="s">
        <v>20</v>
      </c>
    </row>
    <row r="690" spans="1:14" ht="43.2" x14ac:dyDescent="0.3">
      <c r="A690" t="s">
        <v>276</v>
      </c>
      <c r="B690" s="5" t="s">
        <v>277</v>
      </c>
      <c r="C690" s="1"/>
      <c r="D690" s="1"/>
      <c r="E690" s="1">
        <v>1745282.42</v>
      </c>
      <c r="F690" s="1">
        <v>1848774.57</v>
      </c>
      <c r="G690" s="1">
        <v>1944399</v>
      </c>
      <c r="H690" t="s">
        <v>970</v>
      </c>
      <c r="I690">
        <v>2021</v>
      </c>
      <c r="J690" s="5" t="s">
        <v>854</v>
      </c>
      <c r="K690" t="s">
        <v>15</v>
      </c>
      <c r="L690" t="s">
        <v>47</v>
      </c>
      <c r="M690">
        <v>1030</v>
      </c>
      <c r="N690" t="s">
        <v>20</v>
      </c>
    </row>
    <row r="691" spans="1:14" ht="28.8" x14ac:dyDescent="0.3">
      <c r="A691" t="s">
        <v>276</v>
      </c>
      <c r="B691" s="5" t="s">
        <v>277</v>
      </c>
      <c r="C691" s="1">
        <v>1522091.78</v>
      </c>
      <c r="D691" s="1">
        <v>1447047.46</v>
      </c>
      <c r="E691" s="1"/>
      <c r="F691" s="1"/>
      <c r="G691" s="1"/>
      <c r="H691" t="s">
        <v>970</v>
      </c>
      <c r="I691">
        <v>2016</v>
      </c>
      <c r="J691" s="5" t="s">
        <v>857</v>
      </c>
      <c r="K691" t="s">
        <v>15</v>
      </c>
      <c r="L691" t="s">
        <v>47</v>
      </c>
      <c r="M691">
        <v>1030</v>
      </c>
      <c r="N691" t="s">
        <v>20</v>
      </c>
    </row>
    <row r="692" spans="1:14" ht="43.2" x14ac:dyDescent="0.3">
      <c r="A692" t="s">
        <v>947</v>
      </c>
      <c r="B692" s="5" t="s">
        <v>948</v>
      </c>
      <c r="C692" s="1"/>
      <c r="D692" s="1"/>
      <c r="E692" s="1">
        <v>51779</v>
      </c>
      <c r="F692" s="1"/>
      <c r="G692" s="1"/>
      <c r="H692" s="2" t="s">
        <v>975</v>
      </c>
      <c r="I692" s="2">
        <v>2021</v>
      </c>
      <c r="J692" s="5" t="s">
        <v>93</v>
      </c>
      <c r="K692" s="2" t="s">
        <v>94</v>
      </c>
      <c r="L692" s="2" t="s">
        <v>95</v>
      </c>
      <c r="M692" s="2">
        <v>1030</v>
      </c>
      <c r="N692" s="2" t="s">
        <v>20</v>
      </c>
    </row>
    <row r="693" spans="1:14" ht="28.8" x14ac:dyDescent="0.3">
      <c r="A693" t="s">
        <v>278</v>
      </c>
      <c r="B693" s="5" t="s">
        <v>279</v>
      </c>
      <c r="C693" s="1">
        <v>54318.21</v>
      </c>
      <c r="D693" s="1">
        <v>69048.149999999994</v>
      </c>
      <c r="E693" s="1">
        <v>82562.350000000006</v>
      </c>
      <c r="F693" s="1">
        <v>91374.47</v>
      </c>
      <c r="G693" s="1">
        <v>95706.41</v>
      </c>
      <c r="H693" t="s">
        <v>966</v>
      </c>
      <c r="I693">
        <v>2019</v>
      </c>
      <c r="J693" s="5" t="s">
        <v>194</v>
      </c>
      <c r="K693" t="s">
        <v>193</v>
      </c>
      <c r="L693" t="s">
        <v>47</v>
      </c>
      <c r="M693">
        <v>1000</v>
      </c>
      <c r="N693" t="s">
        <v>17</v>
      </c>
    </row>
    <row r="694" spans="1:14" ht="28.8" x14ac:dyDescent="0.3">
      <c r="A694" t="s">
        <v>125</v>
      </c>
      <c r="B694" s="5" t="s">
        <v>126</v>
      </c>
      <c r="C694" s="1"/>
      <c r="D694" s="1"/>
      <c r="E694" s="1"/>
      <c r="F694" s="1"/>
      <c r="G694" s="1">
        <v>29814</v>
      </c>
      <c r="H694" t="s">
        <v>964</v>
      </c>
      <c r="I694">
        <v>2023</v>
      </c>
      <c r="J694" s="5" t="s">
        <v>670</v>
      </c>
      <c r="K694" t="s">
        <v>46</v>
      </c>
      <c r="L694" t="s">
        <v>47</v>
      </c>
      <c r="M694">
        <v>1050</v>
      </c>
      <c r="N694" t="s">
        <v>56</v>
      </c>
    </row>
    <row r="695" spans="1:14" ht="28.8" x14ac:dyDescent="0.3">
      <c r="A695" t="s">
        <v>278</v>
      </c>
      <c r="B695" s="5" t="s">
        <v>279</v>
      </c>
      <c r="C695" s="1">
        <v>615000</v>
      </c>
      <c r="D695" s="1">
        <v>584000</v>
      </c>
      <c r="E695" s="1">
        <v>590232</v>
      </c>
      <c r="F695" s="1">
        <v>624612</v>
      </c>
      <c r="G695" s="1"/>
      <c r="H695" t="s">
        <v>964</v>
      </c>
      <c r="I695">
        <v>2018</v>
      </c>
      <c r="J695" s="5" t="s">
        <v>766</v>
      </c>
      <c r="K695" t="s">
        <v>15</v>
      </c>
      <c r="L695" t="s">
        <v>47</v>
      </c>
      <c r="M695">
        <v>1000</v>
      </c>
      <c r="N695" t="s">
        <v>17</v>
      </c>
    </row>
    <row r="696" spans="1:14" x14ac:dyDescent="0.3">
      <c r="A696" t="s">
        <v>278</v>
      </c>
      <c r="B696" s="5" t="s">
        <v>279</v>
      </c>
      <c r="C696" s="1"/>
      <c r="D696" s="1"/>
      <c r="E696" s="1">
        <v>248000</v>
      </c>
      <c r="F696" s="1"/>
      <c r="G696" s="1"/>
      <c r="H696" t="s">
        <v>967</v>
      </c>
      <c r="I696">
        <v>2021</v>
      </c>
      <c r="J696" s="5" t="s">
        <v>767</v>
      </c>
      <c r="K696" t="s">
        <v>15</v>
      </c>
      <c r="L696" t="s">
        <v>47</v>
      </c>
      <c r="M696">
        <v>1000</v>
      </c>
      <c r="N696" t="s">
        <v>17</v>
      </c>
    </row>
    <row r="697" spans="1:14" ht="28.8" x14ac:dyDescent="0.3">
      <c r="A697" t="s">
        <v>453</v>
      </c>
      <c r="B697" s="5" t="s">
        <v>454</v>
      </c>
      <c r="C697" s="1"/>
      <c r="D697" s="1"/>
      <c r="E697" s="1"/>
      <c r="F697" s="1"/>
      <c r="G697" s="1">
        <v>29037.53</v>
      </c>
      <c r="H697" t="s">
        <v>967</v>
      </c>
      <c r="I697">
        <v>2023</v>
      </c>
      <c r="J697" s="5" t="s">
        <v>943</v>
      </c>
      <c r="K697" t="s">
        <v>67</v>
      </c>
      <c r="L697" t="s">
        <v>16</v>
      </c>
      <c r="M697">
        <v>1060</v>
      </c>
      <c r="N697" t="s">
        <v>53</v>
      </c>
    </row>
    <row r="698" spans="1:14" ht="28.8" x14ac:dyDescent="0.3">
      <c r="A698" t="s">
        <v>635</v>
      </c>
      <c r="B698" s="5" t="s">
        <v>636</v>
      </c>
      <c r="C698" s="1"/>
      <c r="D698" s="1"/>
      <c r="E698" s="1">
        <v>79000</v>
      </c>
      <c r="F698" s="1"/>
      <c r="G698" s="1"/>
      <c r="H698" t="s">
        <v>964</v>
      </c>
      <c r="I698">
        <v>2021</v>
      </c>
      <c r="J698" s="5" t="s">
        <v>602</v>
      </c>
      <c r="K698" t="s">
        <v>46</v>
      </c>
      <c r="L698" t="s">
        <v>47</v>
      </c>
      <c r="M698">
        <v>1050</v>
      </c>
      <c r="N698" t="s">
        <v>56</v>
      </c>
    </row>
    <row r="699" spans="1:14" ht="28.8" x14ac:dyDescent="0.3">
      <c r="A699" t="s">
        <v>558</v>
      </c>
      <c r="B699" s="5" t="s">
        <v>559</v>
      </c>
      <c r="C699" s="1"/>
      <c r="D699" s="1"/>
      <c r="E699" s="1"/>
      <c r="F699" s="1"/>
      <c r="G699" s="1">
        <v>28567.89</v>
      </c>
      <c r="H699" t="s">
        <v>964</v>
      </c>
      <c r="I699">
        <v>2023</v>
      </c>
      <c r="J699" s="5" t="s">
        <v>670</v>
      </c>
      <c r="K699" t="s">
        <v>46</v>
      </c>
      <c r="L699" t="s">
        <v>47</v>
      </c>
      <c r="M699">
        <v>1190</v>
      </c>
      <c r="N699" t="s">
        <v>157</v>
      </c>
    </row>
    <row r="700" spans="1:14" ht="28.8" x14ac:dyDescent="0.3">
      <c r="A700" t="s">
        <v>405</v>
      </c>
      <c r="B700" s="5" t="s">
        <v>406</v>
      </c>
      <c r="C700" s="1"/>
      <c r="D700" s="1"/>
      <c r="E700" s="1"/>
      <c r="F700" s="1"/>
      <c r="G700" s="1">
        <v>28092.62</v>
      </c>
      <c r="H700" t="s">
        <v>964</v>
      </c>
      <c r="I700">
        <v>2023</v>
      </c>
      <c r="J700" s="5" t="s">
        <v>670</v>
      </c>
      <c r="K700" t="s">
        <v>46</v>
      </c>
      <c r="L700" t="s">
        <v>47</v>
      </c>
      <c r="M700">
        <v>1060</v>
      </c>
      <c r="N700" t="s">
        <v>53</v>
      </c>
    </row>
    <row r="701" spans="1:14" ht="28.8" x14ac:dyDescent="0.3">
      <c r="A701" t="s">
        <v>781</v>
      </c>
      <c r="B701" s="5" t="s">
        <v>782</v>
      </c>
      <c r="C701" s="1">
        <v>1010624.16</v>
      </c>
      <c r="D701" s="1">
        <v>955208.57000000007</v>
      </c>
      <c r="E701" s="1">
        <v>962660.88</v>
      </c>
      <c r="F701" s="1">
        <v>1001797.6</v>
      </c>
      <c r="G701" s="1"/>
      <c r="H701" t="s">
        <v>964</v>
      </c>
      <c r="I701">
        <v>2017</v>
      </c>
      <c r="J701" s="5" t="s">
        <v>799</v>
      </c>
      <c r="K701" t="s">
        <v>15</v>
      </c>
      <c r="L701" t="s">
        <v>47</v>
      </c>
      <c r="M701">
        <v>1000</v>
      </c>
      <c r="N701" t="s">
        <v>17</v>
      </c>
    </row>
    <row r="702" spans="1:14" ht="28.8" x14ac:dyDescent="0.3">
      <c r="A702" t="s">
        <v>280</v>
      </c>
      <c r="B702" s="5" t="s">
        <v>281</v>
      </c>
      <c r="C702" s="1">
        <v>86460.64</v>
      </c>
      <c r="D702" s="1">
        <v>95200.48</v>
      </c>
      <c r="E702" s="1">
        <v>110327.21</v>
      </c>
      <c r="F702" s="1">
        <v>115103.22</v>
      </c>
      <c r="G702" s="1">
        <v>122415.2</v>
      </c>
      <c r="H702" t="s">
        <v>966</v>
      </c>
      <c r="I702">
        <v>2019</v>
      </c>
      <c r="J702" s="5" t="s">
        <v>194</v>
      </c>
      <c r="K702" t="s">
        <v>193</v>
      </c>
      <c r="L702" t="s">
        <v>47</v>
      </c>
      <c r="M702">
        <v>1000</v>
      </c>
      <c r="N702" t="s">
        <v>17</v>
      </c>
    </row>
    <row r="703" spans="1:14" ht="28.8" x14ac:dyDescent="0.3">
      <c r="A703" t="s">
        <v>280</v>
      </c>
      <c r="B703" s="5" t="s">
        <v>281</v>
      </c>
      <c r="C703" s="1">
        <v>20000</v>
      </c>
      <c r="D703" s="1"/>
      <c r="E703" s="1"/>
      <c r="F703" s="1"/>
      <c r="G703" s="1"/>
      <c r="H703" t="s">
        <v>967</v>
      </c>
      <c r="I703">
        <v>2019</v>
      </c>
      <c r="J703" s="5" t="s">
        <v>718</v>
      </c>
      <c r="K703" t="s">
        <v>46</v>
      </c>
      <c r="L703" t="s">
        <v>47</v>
      </c>
      <c r="M703">
        <v>1000</v>
      </c>
      <c r="N703" t="s">
        <v>17</v>
      </c>
    </row>
    <row r="704" spans="1:14" ht="28.8" x14ac:dyDescent="0.3">
      <c r="A704" t="s">
        <v>280</v>
      </c>
      <c r="B704" s="5" t="s">
        <v>281</v>
      </c>
      <c r="C704" s="1">
        <v>1858563</v>
      </c>
      <c r="D704" s="1">
        <f>1555200+165800</f>
        <v>1721000</v>
      </c>
      <c r="E704" s="1">
        <v>1734424</v>
      </c>
      <c r="F704" s="1">
        <v>1805798</v>
      </c>
      <c r="G704" s="1"/>
      <c r="H704" t="s">
        <v>964</v>
      </c>
      <c r="I704">
        <v>2017</v>
      </c>
      <c r="J704" s="5" t="s">
        <v>802</v>
      </c>
      <c r="K704" t="s">
        <v>15</v>
      </c>
      <c r="L704" t="s">
        <v>47</v>
      </c>
      <c r="M704">
        <v>1000</v>
      </c>
      <c r="N704" t="s">
        <v>17</v>
      </c>
    </row>
    <row r="705" spans="1:14" ht="28.8" x14ac:dyDescent="0.3">
      <c r="A705" t="s">
        <v>24</v>
      </c>
      <c r="B705" s="5" t="s">
        <v>25</v>
      </c>
      <c r="C705" s="1"/>
      <c r="D705" s="1"/>
      <c r="E705" s="1"/>
      <c r="F705" s="1"/>
      <c r="G705" s="1">
        <v>27782.400000000001</v>
      </c>
      <c r="H705" t="s">
        <v>967</v>
      </c>
      <c r="I705">
        <v>2023</v>
      </c>
      <c r="J705" s="5" t="s">
        <v>945</v>
      </c>
      <c r="K705" t="s">
        <v>67</v>
      </c>
      <c r="L705" t="s">
        <v>16</v>
      </c>
      <c r="M705">
        <v>1070</v>
      </c>
      <c r="N705" t="s">
        <v>23</v>
      </c>
    </row>
    <row r="706" spans="1:14" ht="28.8" x14ac:dyDescent="0.3">
      <c r="A706" t="s">
        <v>405</v>
      </c>
      <c r="B706" s="5" t="s">
        <v>406</v>
      </c>
      <c r="C706" s="1"/>
      <c r="D706" s="1"/>
      <c r="E706" s="1"/>
      <c r="F706" s="1">
        <v>10000</v>
      </c>
      <c r="G706" s="1"/>
      <c r="H706" t="s">
        <v>967</v>
      </c>
      <c r="I706">
        <v>2022</v>
      </c>
      <c r="J706" s="5" t="s">
        <v>396</v>
      </c>
      <c r="K706" t="s">
        <v>46</v>
      </c>
      <c r="L706" t="s">
        <v>47</v>
      </c>
      <c r="M706">
        <v>1060</v>
      </c>
      <c r="N706" t="s">
        <v>53</v>
      </c>
    </row>
    <row r="707" spans="1:14" ht="28.8" x14ac:dyDescent="0.3">
      <c r="A707" t="s">
        <v>405</v>
      </c>
      <c r="B707" s="5" t="s">
        <v>406</v>
      </c>
      <c r="C707" s="1"/>
      <c r="D707" s="1">
        <v>53208.15</v>
      </c>
      <c r="E707" s="1"/>
      <c r="F707" s="1"/>
      <c r="G707" s="1"/>
      <c r="H707" t="s">
        <v>964</v>
      </c>
      <c r="I707">
        <v>2020</v>
      </c>
      <c r="J707" s="5" t="s">
        <v>566</v>
      </c>
      <c r="K707" t="s">
        <v>46</v>
      </c>
      <c r="L707" t="s">
        <v>47</v>
      </c>
      <c r="M707">
        <v>1060</v>
      </c>
      <c r="N707" t="s">
        <v>53</v>
      </c>
    </row>
    <row r="708" spans="1:14" ht="28.8" x14ac:dyDescent="0.3">
      <c r="A708" t="s">
        <v>405</v>
      </c>
      <c r="B708" s="5" t="s">
        <v>406</v>
      </c>
      <c r="C708" s="1"/>
      <c r="D708" s="1">
        <v>24347.5</v>
      </c>
      <c r="E708" s="1"/>
      <c r="F708" s="1"/>
      <c r="G708" s="1"/>
      <c r="H708" t="s">
        <v>964</v>
      </c>
      <c r="I708">
        <v>2020</v>
      </c>
      <c r="J708" s="5" t="s">
        <v>566</v>
      </c>
      <c r="K708" t="s">
        <v>46</v>
      </c>
      <c r="L708" t="s">
        <v>47</v>
      </c>
      <c r="M708">
        <v>1060</v>
      </c>
      <c r="N708" t="s">
        <v>53</v>
      </c>
    </row>
    <row r="709" spans="1:14" ht="28.8" x14ac:dyDescent="0.3">
      <c r="A709" t="s">
        <v>405</v>
      </c>
      <c r="B709" s="5" t="s">
        <v>406</v>
      </c>
      <c r="C709" s="1"/>
      <c r="D709" s="1">
        <v>19837.060000000001</v>
      </c>
      <c r="E709" s="1"/>
      <c r="F709" s="1"/>
      <c r="G709" s="1"/>
      <c r="H709" t="s">
        <v>964</v>
      </c>
      <c r="I709">
        <v>2020</v>
      </c>
      <c r="J709" s="5" t="s">
        <v>566</v>
      </c>
      <c r="K709" t="s">
        <v>46</v>
      </c>
      <c r="L709" t="s">
        <v>47</v>
      </c>
      <c r="M709">
        <v>1060</v>
      </c>
      <c r="N709" t="s">
        <v>53</v>
      </c>
    </row>
    <row r="710" spans="1:14" ht="28.8" x14ac:dyDescent="0.3">
      <c r="A710" t="s">
        <v>405</v>
      </c>
      <c r="B710" s="5" t="s">
        <v>406</v>
      </c>
      <c r="C710" s="1"/>
      <c r="D710" s="1"/>
      <c r="E710" s="1">
        <v>17516.88</v>
      </c>
      <c r="F710" s="1"/>
      <c r="G710" s="1"/>
      <c r="H710" t="s">
        <v>964</v>
      </c>
      <c r="I710">
        <v>2021</v>
      </c>
      <c r="J710" s="5" t="s">
        <v>566</v>
      </c>
      <c r="K710" t="s">
        <v>46</v>
      </c>
      <c r="L710" t="s">
        <v>47</v>
      </c>
      <c r="M710">
        <v>1060</v>
      </c>
      <c r="N710" t="s">
        <v>53</v>
      </c>
    </row>
    <row r="711" spans="1:14" ht="28.8" x14ac:dyDescent="0.3">
      <c r="A711" t="s">
        <v>405</v>
      </c>
      <c r="B711" s="5" t="s">
        <v>406</v>
      </c>
      <c r="C711" s="1"/>
      <c r="D711" s="1"/>
      <c r="E711" s="1">
        <v>36147.97</v>
      </c>
      <c r="F711" s="1"/>
      <c r="G711" s="1"/>
      <c r="H711" t="s">
        <v>964</v>
      </c>
      <c r="I711">
        <v>2021</v>
      </c>
      <c r="J711" s="5" t="s">
        <v>566</v>
      </c>
      <c r="K711" t="s">
        <v>46</v>
      </c>
      <c r="L711" t="s">
        <v>47</v>
      </c>
      <c r="M711">
        <v>1060</v>
      </c>
      <c r="N711" t="s">
        <v>53</v>
      </c>
    </row>
    <row r="712" spans="1:14" ht="28.8" x14ac:dyDescent="0.3">
      <c r="A712" t="s">
        <v>405</v>
      </c>
      <c r="B712" s="5" t="s">
        <v>406</v>
      </c>
      <c r="C712" s="1"/>
      <c r="D712" s="1"/>
      <c r="E712" s="1">
        <v>57507.15</v>
      </c>
      <c r="F712" s="1"/>
      <c r="G712" s="1"/>
      <c r="H712" t="s">
        <v>964</v>
      </c>
      <c r="I712">
        <v>2021</v>
      </c>
      <c r="J712" s="5" t="s">
        <v>566</v>
      </c>
      <c r="K712" t="s">
        <v>46</v>
      </c>
      <c r="L712" t="s">
        <v>47</v>
      </c>
      <c r="M712">
        <v>1060</v>
      </c>
      <c r="N712" t="s">
        <v>53</v>
      </c>
    </row>
    <row r="713" spans="1:14" ht="28.8" x14ac:dyDescent="0.3">
      <c r="A713" t="s">
        <v>405</v>
      </c>
      <c r="B713" s="5" t="s">
        <v>406</v>
      </c>
      <c r="C713" s="1"/>
      <c r="D713" s="1"/>
      <c r="E713" s="1">
        <v>26647.73</v>
      </c>
      <c r="F713" s="1"/>
      <c r="G713" s="1"/>
      <c r="H713" t="s">
        <v>964</v>
      </c>
      <c r="I713">
        <v>2021</v>
      </c>
      <c r="J713" s="5" t="s">
        <v>566</v>
      </c>
      <c r="K713" t="s">
        <v>46</v>
      </c>
      <c r="L713" t="s">
        <v>47</v>
      </c>
      <c r="M713">
        <v>1060</v>
      </c>
      <c r="N713" t="s">
        <v>53</v>
      </c>
    </row>
    <row r="714" spans="1:14" ht="28.8" x14ac:dyDescent="0.3">
      <c r="A714" t="s">
        <v>405</v>
      </c>
      <c r="B714" s="5" t="s">
        <v>406</v>
      </c>
      <c r="C714" s="1"/>
      <c r="D714" s="1"/>
      <c r="E714" s="1"/>
      <c r="F714" s="1">
        <v>30835.88</v>
      </c>
      <c r="G714" s="1"/>
      <c r="H714" t="s">
        <v>964</v>
      </c>
      <c r="I714">
        <v>2022</v>
      </c>
      <c r="J714" s="5" t="s">
        <v>566</v>
      </c>
      <c r="K714" t="s">
        <v>46</v>
      </c>
      <c r="L714" t="s">
        <v>47</v>
      </c>
      <c r="M714">
        <v>1060</v>
      </c>
      <c r="N714" t="s">
        <v>53</v>
      </c>
    </row>
    <row r="715" spans="1:14" ht="28.8" x14ac:dyDescent="0.3">
      <c r="A715" t="s">
        <v>405</v>
      </c>
      <c r="B715" s="5" t="s">
        <v>406</v>
      </c>
      <c r="C715" s="1"/>
      <c r="D715" s="1"/>
      <c r="E715" s="1"/>
      <c r="F715" s="1">
        <v>25531.06</v>
      </c>
      <c r="G715" s="1"/>
      <c r="H715" t="s">
        <v>964</v>
      </c>
      <c r="I715">
        <v>2022</v>
      </c>
      <c r="J715" s="5" t="s">
        <v>566</v>
      </c>
      <c r="K715" t="s">
        <v>46</v>
      </c>
      <c r="L715" t="s">
        <v>47</v>
      </c>
      <c r="M715">
        <v>1060</v>
      </c>
      <c r="N715" t="s">
        <v>53</v>
      </c>
    </row>
    <row r="716" spans="1:14" ht="28.8" x14ac:dyDescent="0.3">
      <c r="A716" t="s">
        <v>405</v>
      </c>
      <c r="B716" s="5" t="s">
        <v>406</v>
      </c>
      <c r="C716" s="1"/>
      <c r="D716" s="1"/>
      <c r="E716" s="1"/>
      <c r="F716" s="1">
        <v>25633.84</v>
      </c>
      <c r="G716" s="1"/>
      <c r="H716" t="s">
        <v>964</v>
      </c>
      <c r="I716">
        <v>2022</v>
      </c>
      <c r="J716" s="5" t="s">
        <v>566</v>
      </c>
      <c r="K716" t="s">
        <v>46</v>
      </c>
      <c r="L716" t="s">
        <v>47</v>
      </c>
      <c r="M716">
        <v>1060</v>
      </c>
      <c r="N716" t="s">
        <v>53</v>
      </c>
    </row>
    <row r="717" spans="1:14" ht="28.8" x14ac:dyDescent="0.3">
      <c r="A717" t="s">
        <v>405</v>
      </c>
      <c r="B717" s="5" t="s">
        <v>406</v>
      </c>
      <c r="C717" s="1"/>
      <c r="D717" s="1"/>
      <c r="E717" s="1"/>
      <c r="F717" s="1">
        <v>39762.629999999997</v>
      </c>
      <c r="G717" s="1"/>
      <c r="H717" t="s">
        <v>964</v>
      </c>
      <c r="I717">
        <v>2022</v>
      </c>
      <c r="J717" s="5" t="s">
        <v>670</v>
      </c>
      <c r="K717" t="s">
        <v>46</v>
      </c>
      <c r="L717" t="s">
        <v>47</v>
      </c>
      <c r="M717">
        <v>1060</v>
      </c>
      <c r="N717" t="s">
        <v>53</v>
      </c>
    </row>
    <row r="718" spans="1:14" ht="28.8" x14ac:dyDescent="0.3">
      <c r="A718" t="s">
        <v>268</v>
      </c>
      <c r="B718" s="5" t="s">
        <v>269</v>
      </c>
      <c r="C718" s="1"/>
      <c r="D718" s="1"/>
      <c r="E718" s="1"/>
      <c r="F718" s="1"/>
      <c r="G718" s="1">
        <v>27228.92</v>
      </c>
      <c r="H718" t="s">
        <v>966</v>
      </c>
      <c r="I718">
        <v>2023</v>
      </c>
      <c r="J718" s="5" t="s">
        <v>194</v>
      </c>
      <c r="K718" t="s">
        <v>193</v>
      </c>
      <c r="L718" t="s">
        <v>47</v>
      </c>
      <c r="M718">
        <v>1000</v>
      </c>
      <c r="N718" t="s">
        <v>17</v>
      </c>
    </row>
    <row r="719" spans="1:14" ht="28.8" x14ac:dyDescent="0.3">
      <c r="A719" t="s">
        <v>405</v>
      </c>
      <c r="B719" s="5" t="s">
        <v>406</v>
      </c>
      <c r="C719" s="1"/>
      <c r="D719" s="1"/>
      <c r="E719" s="1"/>
      <c r="F719" s="1"/>
      <c r="G719" s="1">
        <v>26570.47</v>
      </c>
      <c r="H719" t="s">
        <v>964</v>
      </c>
      <c r="I719">
        <v>2023</v>
      </c>
      <c r="J719" s="5" t="s">
        <v>670</v>
      </c>
      <c r="K719" t="s">
        <v>46</v>
      </c>
      <c r="L719" t="s">
        <v>47</v>
      </c>
      <c r="M719">
        <v>1060</v>
      </c>
      <c r="N719" t="s">
        <v>53</v>
      </c>
    </row>
    <row r="720" spans="1:14" ht="28.8" x14ac:dyDescent="0.3">
      <c r="A720" t="s">
        <v>711</v>
      </c>
      <c r="B720" s="5" t="s">
        <v>712</v>
      </c>
      <c r="C720" s="1"/>
      <c r="D720" s="1"/>
      <c r="E720" s="1"/>
      <c r="F720" s="1"/>
      <c r="G720" s="1">
        <v>25377.72</v>
      </c>
      <c r="H720" t="s">
        <v>964</v>
      </c>
      <c r="I720">
        <v>2023</v>
      </c>
      <c r="J720" s="5" t="s">
        <v>670</v>
      </c>
      <c r="K720" t="s">
        <v>46</v>
      </c>
      <c r="L720" t="s">
        <v>47</v>
      </c>
      <c r="M720">
        <v>1190</v>
      </c>
      <c r="N720" t="s">
        <v>157</v>
      </c>
    </row>
    <row r="721" spans="1:14" ht="28.8" x14ac:dyDescent="0.3">
      <c r="A721" t="s">
        <v>183</v>
      </c>
      <c r="B721" s="5" t="s">
        <v>184</v>
      </c>
      <c r="C721" s="1"/>
      <c r="D721" s="1"/>
      <c r="E721" s="1"/>
      <c r="F721" s="1"/>
      <c r="G721" s="1">
        <v>25000</v>
      </c>
      <c r="H721" t="s">
        <v>967</v>
      </c>
      <c r="I721">
        <v>2023</v>
      </c>
      <c r="J721" s="5" t="s">
        <v>182</v>
      </c>
      <c r="K721" t="s">
        <v>46</v>
      </c>
      <c r="L721" t="s">
        <v>47</v>
      </c>
      <c r="M721">
        <v>1000</v>
      </c>
      <c r="N721" t="s">
        <v>17</v>
      </c>
    </row>
    <row r="722" spans="1:14" ht="28.8" x14ac:dyDescent="0.3">
      <c r="A722" t="s">
        <v>468</v>
      </c>
      <c r="B722" s="5" t="s">
        <v>469</v>
      </c>
      <c r="C722" s="1"/>
      <c r="D722" s="1"/>
      <c r="E722" s="1"/>
      <c r="F722" s="1"/>
      <c r="G722" s="1">
        <v>25000</v>
      </c>
      <c r="H722" t="s">
        <v>967</v>
      </c>
      <c r="I722">
        <v>2023</v>
      </c>
      <c r="J722" s="5" t="s">
        <v>467</v>
      </c>
      <c r="K722" t="s">
        <v>46</v>
      </c>
      <c r="L722" t="s">
        <v>16</v>
      </c>
      <c r="M722">
        <v>1000</v>
      </c>
      <c r="N722" t="s">
        <v>17</v>
      </c>
    </row>
    <row r="723" spans="1:14" x14ac:dyDescent="0.3">
      <c r="A723" t="s">
        <v>884</v>
      </c>
      <c r="B723" s="5" t="s">
        <v>885</v>
      </c>
      <c r="C723" s="1"/>
      <c r="D723" s="1"/>
      <c r="E723" s="1"/>
      <c r="F723" s="1"/>
      <c r="G723" s="1">
        <v>25000</v>
      </c>
      <c r="H723" s="2" t="s">
        <v>967</v>
      </c>
      <c r="I723" s="2">
        <v>2023</v>
      </c>
      <c r="J723" s="5" t="s">
        <v>986</v>
      </c>
      <c r="K723" s="2" t="s">
        <v>46</v>
      </c>
      <c r="L723" s="2" t="s">
        <v>47</v>
      </c>
      <c r="M723" s="2">
        <v>1000</v>
      </c>
      <c r="N723" s="2" t="s">
        <v>17</v>
      </c>
    </row>
    <row r="724" spans="1:14" ht="28.8" x14ac:dyDescent="0.3">
      <c r="A724" t="s">
        <v>29</v>
      </c>
      <c r="B724" s="5" t="s">
        <v>30</v>
      </c>
      <c r="C724" s="1"/>
      <c r="D724" s="1"/>
      <c r="E724" s="1"/>
      <c r="F724" s="1"/>
      <c r="G724" s="1">
        <v>24845.09</v>
      </c>
      <c r="H724" t="s">
        <v>967</v>
      </c>
      <c r="I724">
        <v>2023</v>
      </c>
      <c r="J724" s="5" t="s">
        <v>945</v>
      </c>
      <c r="K724" t="s">
        <v>67</v>
      </c>
      <c r="L724" t="s">
        <v>16</v>
      </c>
      <c r="M724">
        <v>1000</v>
      </c>
      <c r="N724" t="s">
        <v>17</v>
      </c>
    </row>
    <row r="725" spans="1:14" ht="28.8" x14ac:dyDescent="0.3">
      <c r="A725" t="s">
        <v>106</v>
      </c>
      <c r="B725" s="5" t="s">
        <v>107</v>
      </c>
      <c r="C725" s="1"/>
      <c r="D725" s="1"/>
      <c r="E725" s="1"/>
      <c r="F725" s="1"/>
      <c r="G725" s="1">
        <v>23182.48</v>
      </c>
      <c r="H725" s="2" t="s">
        <v>967</v>
      </c>
      <c r="I725" s="2">
        <v>2023</v>
      </c>
      <c r="J725" s="6" t="s">
        <v>935</v>
      </c>
      <c r="K725" s="2" t="s">
        <v>67</v>
      </c>
      <c r="L725" s="2" t="s">
        <v>47</v>
      </c>
      <c r="M725" s="2">
        <v>1030</v>
      </c>
      <c r="N725" s="2" t="s">
        <v>20</v>
      </c>
    </row>
    <row r="726" spans="1:14" ht="28.8" x14ac:dyDescent="0.3">
      <c r="A726" t="s">
        <v>697</v>
      </c>
      <c r="B726" s="5" t="s">
        <v>698</v>
      </c>
      <c r="C726" s="1"/>
      <c r="D726" s="1"/>
      <c r="E726" s="1"/>
      <c r="F726" s="1"/>
      <c r="G726" s="1">
        <v>20973.09</v>
      </c>
      <c r="H726" t="s">
        <v>964</v>
      </c>
      <c r="I726">
        <v>2023</v>
      </c>
      <c r="J726" s="5" t="s">
        <v>670</v>
      </c>
      <c r="K726" t="s">
        <v>46</v>
      </c>
      <c r="L726" t="s">
        <v>47</v>
      </c>
      <c r="M726">
        <v>1060</v>
      </c>
      <c r="N726" t="s">
        <v>53</v>
      </c>
    </row>
    <row r="727" spans="1:14" ht="28.8" x14ac:dyDescent="0.3">
      <c r="A727" t="s">
        <v>26</v>
      </c>
      <c r="B727" s="5" t="s">
        <v>27</v>
      </c>
      <c r="C727" s="1"/>
      <c r="D727" s="1"/>
      <c r="E727" s="1"/>
      <c r="F727" s="1"/>
      <c r="G727" s="1">
        <v>20326.27</v>
      </c>
      <c r="H727" t="s">
        <v>967</v>
      </c>
      <c r="I727">
        <v>2023</v>
      </c>
      <c r="J727" s="5" t="s">
        <v>943</v>
      </c>
      <c r="K727" t="s">
        <v>67</v>
      </c>
      <c r="L727" t="s">
        <v>16</v>
      </c>
      <c r="M727">
        <v>1080</v>
      </c>
      <c r="N727" t="s">
        <v>28</v>
      </c>
    </row>
    <row r="728" spans="1:14" ht="28.8" x14ac:dyDescent="0.3">
      <c r="A728" t="s">
        <v>687</v>
      </c>
      <c r="B728" s="5" t="s">
        <v>688</v>
      </c>
      <c r="C728" s="1"/>
      <c r="D728" s="1"/>
      <c r="E728" s="1"/>
      <c r="F728" s="1"/>
      <c r="G728" s="1">
        <v>20200</v>
      </c>
      <c r="H728" t="s">
        <v>964</v>
      </c>
      <c r="I728">
        <v>2023</v>
      </c>
      <c r="J728" s="5" t="s">
        <v>670</v>
      </c>
      <c r="K728" t="s">
        <v>46</v>
      </c>
      <c r="L728" t="s">
        <v>47</v>
      </c>
      <c r="M728">
        <v>1060</v>
      </c>
      <c r="N728" t="s">
        <v>53</v>
      </c>
    </row>
    <row r="729" spans="1:14" ht="28.8" x14ac:dyDescent="0.3">
      <c r="A729" t="s">
        <v>26</v>
      </c>
      <c r="B729" s="5" t="s">
        <v>27</v>
      </c>
      <c r="C729" s="1"/>
      <c r="D729" s="1"/>
      <c r="E729" s="1"/>
      <c r="F729" s="1"/>
      <c r="G729" s="1">
        <v>19751.849999999999</v>
      </c>
      <c r="H729" t="s">
        <v>967</v>
      </c>
      <c r="I729">
        <v>2023</v>
      </c>
      <c r="J729" s="5" t="s">
        <v>945</v>
      </c>
      <c r="K729" t="s">
        <v>67</v>
      </c>
      <c r="L729" t="s">
        <v>16</v>
      </c>
      <c r="M729">
        <v>1080</v>
      </c>
      <c r="N729" t="s">
        <v>28</v>
      </c>
    </row>
    <row r="730" spans="1:14" ht="28.8" x14ac:dyDescent="0.3">
      <c r="A730" t="s">
        <v>405</v>
      </c>
      <c r="B730" s="5" t="s">
        <v>406</v>
      </c>
      <c r="C730" s="1"/>
      <c r="D730" s="1">
        <v>3300</v>
      </c>
      <c r="E730" s="1"/>
      <c r="F730" s="1"/>
      <c r="G730" s="1"/>
      <c r="H730" t="s">
        <v>964</v>
      </c>
      <c r="I730">
        <v>2020</v>
      </c>
      <c r="J730" s="5" t="s">
        <v>751</v>
      </c>
      <c r="K730" t="s">
        <v>67</v>
      </c>
      <c r="L730" t="s">
        <v>47</v>
      </c>
      <c r="M730">
        <v>1060</v>
      </c>
      <c r="N730" t="s">
        <v>53</v>
      </c>
    </row>
    <row r="731" spans="1:14" ht="28.8" x14ac:dyDescent="0.3">
      <c r="A731" t="s">
        <v>405</v>
      </c>
      <c r="B731" s="5" t="s">
        <v>406</v>
      </c>
      <c r="C731" s="1"/>
      <c r="D731" s="1">
        <v>1300</v>
      </c>
      <c r="E731" s="1"/>
      <c r="F731" s="1"/>
      <c r="G731" s="1"/>
      <c r="H731" t="s">
        <v>964</v>
      </c>
      <c r="I731">
        <v>2020</v>
      </c>
      <c r="J731" s="5" t="s">
        <v>751</v>
      </c>
      <c r="K731" t="s">
        <v>67</v>
      </c>
      <c r="L731" t="s">
        <v>47</v>
      </c>
      <c r="M731">
        <v>1060</v>
      </c>
      <c r="N731" t="s">
        <v>53</v>
      </c>
    </row>
    <row r="732" spans="1:14" ht="28.8" x14ac:dyDescent="0.3">
      <c r="A732" t="s">
        <v>668</v>
      </c>
      <c r="B732" s="5" t="s">
        <v>669</v>
      </c>
      <c r="C732" s="1"/>
      <c r="D732" s="1"/>
      <c r="E732" s="1"/>
      <c r="F732" s="1"/>
      <c r="G732" s="1">
        <v>19500</v>
      </c>
      <c r="H732" t="s">
        <v>964</v>
      </c>
      <c r="I732">
        <v>2023</v>
      </c>
      <c r="J732" s="5" t="s">
        <v>670</v>
      </c>
      <c r="K732" t="s">
        <v>46</v>
      </c>
      <c r="L732" t="s">
        <v>47</v>
      </c>
      <c r="M732">
        <v>1081</v>
      </c>
      <c r="N732" t="s">
        <v>449</v>
      </c>
    </row>
    <row r="733" spans="1:14" ht="28.8" x14ac:dyDescent="0.3">
      <c r="A733" s="7" t="s">
        <v>405</v>
      </c>
      <c r="B733" s="8" t="s">
        <v>406</v>
      </c>
      <c r="C733" s="1"/>
      <c r="D733" s="1">
        <v>224510.7</v>
      </c>
      <c r="E733" s="1">
        <v>124201.16</v>
      </c>
      <c r="F733" s="1">
        <v>235460.90999999997</v>
      </c>
      <c r="G733" s="1"/>
      <c r="H733" t="s">
        <v>964</v>
      </c>
      <c r="I733">
        <v>2017</v>
      </c>
      <c r="J733" s="5" t="s">
        <v>799</v>
      </c>
      <c r="K733" t="s">
        <v>15</v>
      </c>
      <c r="L733" t="s">
        <v>47</v>
      </c>
      <c r="M733">
        <v>1060</v>
      </c>
      <c r="N733" t="s">
        <v>53</v>
      </c>
    </row>
    <row r="734" spans="1:14" x14ac:dyDescent="0.3">
      <c r="A734" t="s">
        <v>428</v>
      </c>
      <c r="B734" s="5" t="s">
        <v>429</v>
      </c>
      <c r="C734" s="1"/>
      <c r="D734" s="1">
        <v>65172</v>
      </c>
      <c r="E734" s="1"/>
      <c r="F734" s="1"/>
      <c r="G734" s="1"/>
      <c r="H734" t="s">
        <v>973</v>
      </c>
      <c r="I734">
        <v>2020</v>
      </c>
      <c r="J734" s="5" t="s">
        <v>423</v>
      </c>
      <c r="K734" t="s">
        <v>46</v>
      </c>
      <c r="L734" t="s">
        <v>47</v>
      </c>
      <c r="M734">
        <v>1070</v>
      </c>
      <c r="N734" t="s">
        <v>23</v>
      </c>
    </row>
    <row r="735" spans="1:14" ht="28.8" x14ac:dyDescent="0.3">
      <c r="A735" t="s">
        <v>428</v>
      </c>
      <c r="B735" s="5" t="s">
        <v>429</v>
      </c>
      <c r="C735" s="1"/>
      <c r="D735" s="1"/>
      <c r="E735" s="1">
        <v>19382</v>
      </c>
      <c r="F735" s="1"/>
      <c r="G735" s="1"/>
      <c r="H735" t="s">
        <v>964</v>
      </c>
      <c r="I735">
        <v>2021</v>
      </c>
      <c r="J735" s="5" t="s">
        <v>602</v>
      </c>
      <c r="K735" t="s">
        <v>46</v>
      </c>
      <c r="L735" t="s">
        <v>47</v>
      </c>
      <c r="M735">
        <v>1070</v>
      </c>
      <c r="N735" t="s">
        <v>23</v>
      </c>
    </row>
    <row r="736" spans="1:14" ht="28.8" x14ac:dyDescent="0.3">
      <c r="A736" t="s">
        <v>693</v>
      </c>
      <c r="B736" s="5" t="s">
        <v>694</v>
      </c>
      <c r="C736" s="1"/>
      <c r="D736" s="1"/>
      <c r="E736" s="1"/>
      <c r="F736" s="1"/>
      <c r="G736" s="1">
        <v>19394.599999999999</v>
      </c>
      <c r="H736" t="s">
        <v>964</v>
      </c>
      <c r="I736">
        <v>2023</v>
      </c>
      <c r="J736" s="5" t="s">
        <v>670</v>
      </c>
      <c r="K736" t="s">
        <v>46</v>
      </c>
      <c r="L736" t="s">
        <v>47</v>
      </c>
      <c r="M736">
        <v>1070</v>
      </c>
      <c r="N736" t="s">
        <v>23</v>
      </c>
    </row>
    <row r="737" spans="1:14" ht="28.8" x14ac:dyDescent="0.3">
      <c r="A737" t="s">
        <v>791</v>
      </c>
      <c r="B737" s="5" t="s">
        <v>792</v>
      </c>
      <c r="C737" s="1"/>
      <c r="D737" s="1"/>
      <c r="E737" s="1"/>
      <c r="F737" s="1"/>
      <c r="G737" s="1">
        <v>19363.759999999998</v>
      </c>
      <c r="H737" s="2" t="s">
        <v>967</v>
      </c>
      <c r="I737" s="2">
        <v>2023</v>
      </c>
      <c r="J737" s="6" t="s">
        <v>935</v>
      </c>
      <c r="K737" s="2" t="s">
        <v>67</v>
      </c>
      <c r="L737" s="2" t="s">
        <v>47</v>
      </c>
      <c r="M737" s="2">
        <v>1000</v>
      </c>
      <c r="N737" s="2" t="s">
        <v>17</v>
      </c>
    </row>
    <row r="738" spans="1:14" ht="28.8" x14ac:dyDescent="0.3">
      <c r="A738" t="s">
        <v>583</v>
      </c>
      <c r="B738" s="5" t="s">
        <v>584</v>
      </c>
      <c r="C738" s="1"/>
      <c r="D738" s="1"/>
      <c r="E738" s="1"/>
      <c r="F738" s="1">
        <v>5937.9</v>
      </c>
      <c r="G738" s="1"/>
      <c r="H738" t="s">
        <v>964</v>
      </c>
      <c r="I738">
        <v>2022</v>
      </c>
      <c r="J738" s="5" t="s">
        <v>566</v>
      </c>
      <c r="K738" t="s">
        <v>46</v>
      </c>
      <c r="L738" t="s">
        <v>47</v>
      </c>
      <c r="M738">
        <v>1080</v>
      </c>
      <c r="N738" t="s">
        <v>28</v>
      </c>
    </row>
    <row r="739" spans="1:14" ht="28.8" x14ac:dyDescent="0.3">
      <c r="A739" t="s">
        <v>370</v>
      </c>
      <c r="B739" s="5" t="s">
        <v>371</v>
      </c>
      <c r="C739" s="1"/>
      <c r="D739" s="1"/>
      <c r="E739" s="1"/>
      <c r="F739" s="1"/>
      <c r="G739" s="1">
        <v>19300</v>
      </c>
      <c r="H739" t="s">
        <v>974</v>
      </c>
      <c r="I739">
        <v>2023</v>
      </c>
      <c r="J739" s="5" t="s">
        <v>369</v>
      </c>
      <c r="K739" t="s">
        <v>46</v>
      </c>
      <c r="L739" t="s">
        <v>47</v>
      </c>
      <c r="M739">
        <v>1170</v>
      </c>
      <c r="N739" t="s">
        <v>372</v>
      </c>
    </row>
    <row r="740" spans="1:14" ht="28.8" x14ac:dyDescent="0.3">
      <c r="A740" t="s">
        <v>389</v>
      </c>
      <c r="B740" s="5" t="s">
        <v>390</v>
      </c>
      <c r="C740" s="1">
        <v>8931.1299999999992</v>
      </c>
      <c r="D740" s="1">
        <v>9952.1200000000008</v>
      </c>
      <c r="E740" s="1">
        <v>9072.98</v>
      </c>
      <c r="F740" s="1">
        <v>10759</v>
      </c>
      <c r="G740" s="1"/>
      <c r="H740" t="s">
        <v>966</v>
      </c>
      <c r="I740">
        <v>2019</v>
      </c>
      <c r="J740" s="5" t="s">
        <v>194</v>
      </c>
      <c r="K740" t="s">
        <v>193</v>
      </c>
      <c r="L740" t="s">
        <v>47</v>
      </c>
      <c r="M740">
        <v>1060</v>
      </c>
      <c r="N740" t="s">
        <v>53</v>
      </c>
    </row>
    <row r="741" spans="1:14" ht="28.8" x14ac:dyDescent="0.3">
      <c r="A741" t="s">
        <v>389</v>
      </c>
      <c r="B741" s="5" t="s">
        <v>390</v>
      </c>
      <c r="C741" s="1">
        <v>2000</v>
      </c>
      <c r="D741" s="1"/>
      <c r="E741" s="1"/>
      <c r="F741" s="1"/>
      <c r="G741" s="1"/>
      <c r="H741" t="s">
        <v>967</v>
      </c>
      <c r="I741">
        <v>2019</v>
      </c>
      <c r="J741" s="5" t="s">
        <v>391</v>
      </c>
      <c r="K741" t="s">
        <v>46</v>
      </c>
      <c r="L741" t="s">
        <v>47</v>
      </c>
      <c r="M741">
        <v>1060</v>
      </c>
      <c r="N741" t="s">
        <v>53</v>
      </c>
    </row>
    <row r="742" spans="1:14" ht="28.8" x14ac:dyDescent="0.3">
      <c r="A742" t="s">
        <v>389</v>
      </c>
      <c r="B742" s="5" t="s">
        <v>390</v>
      </c>
      <c r="C742" s="1">
        <v>126889.92</v>
      </c>
      <c r="D742" s="1">
        <v>119932.16</v>
      </c>
      <c r="E742" s="1">
        <v>120867.84</v>
      </c>
      <c r="F742" s="1">
        <v>125781.68</v>
      </c>
      <c r="G742" s="1"/>
      <c r="H742" t="s">
        <v>964</v>
      </c>
      <c r="I742">
        <v>2017</v>
      </c>
      <c r="J742" s="5" t="s">
        <v>799</v>
      </c>
      <c r="K742" t="s">
        <v>15</v>
      </c>
      <c r="L742" t="s">
        <v>47</v>
      </c>
      <c r="M742">
        <v>1060</v>
      </c>
      <c r="N742" t="s">
        <v>53</v>
      </c>
    </row>
    <row r="743" spans="1:14" ht="28.8" x14ac:dyDescent="0.3">
      <c r="A743" t="s">
        <v>407</v>
      </c>
      <c r="B743" s="5" t="s">
        <v>408</v>
      </c>
      <c r="C743" s="1"/>
      <c r="D743" s="1"/>
      <c r="E743" s="1"/>
      <c r="F743" s="1">
        <v>5500</v>
      </c>
      <c r="G743" s="1"/>
      <c r="H743" t="s">
        <v>967</v>
      </c>
      <c r="I743">
        <v>2022</v>
      </c>
      <c r="J743" s="5" t="s">
        <v>396</v>
      </c>
      <c r="K743" t="s">
        <v>46</v>
      </c>
      <c r="L743" t="s">
        <v>47</v>
      </c>
      <c r="M743">
        <v>1030</v>
      </c>
      <c r="N743" t="s">
        <v>20</v>
      </c>
    </row>
    <row r="744" spans="1:14" ht="28.8" x14ac:dyDescent="0.3">
      <c r="A744" t="s">
        <v>573</v>
      </c>
      <c r="B744" s="5" t="s">
        <v>574</v>
      </c>
      <c r="C744" s="1"/>
      <c r="D744" s="1"/>
      <c r="E744" s="1"/>
      <c r="F744" s="1"/>
      <c r="G744" s="1">
        <v>18642</v>
      </c>
      <c r="H744" t="s">
        <v>964</v>
      </c>
      <c r="I744">
        <v>2023</v>
      </c>
      <c r="J744" s="5" t="s">
        <v>670</v>
      </c>
      <c r="K744" t="s">
        <v>46</v>
      </c>
      <c r="L744" t="s">
        <v>47</v>
      </c>
      <c r="M744">
        <v>1030</v>
      </c>
      <c r="N744" t="s">
        <v>20</v>
      </c>
    </row>
    <row r="745" spans="1:14" ht="28.8" x14ac:dyDescent="0.3">
      <c r="A745" t="s">
        <v>536</v>
      </c>
      <c r="B745" s="5" t="s">
        <v>537</v>
      </c>
      <c r="C745" s="1">
        <v>62044.899999999994</v>
      </c>
      <c r="D745" s="1">
        <v>58189.25</v>
      </c>
      <c r="E745" s="1">
        <v>58372.25</v>
      </c>
      <c r="F745" s="1">
        <v>61047</v>
      </c>
      <c r="G745" s="1"/>
      <c r="H745" t="s">
        <v>972</v>
      </c>
      <c r="I745">
        <v>2019</v>
      </c>
      <c r="J745" s="5" t="s">
        <v>531</v>
      </c>
      <c r="K745" t="s">
        <v>15</v>
      </c>
      <c r="L745" t="s">
        <v>47</v>
      </c>
      <c r="M745">
        <v>1030</v>
      </c>
      <c r="N745" t="s">
        <v>20</v>
      </c>
    </row>
    <row r="746" spans="1:14" ht="43.2" x14ac:dyDescent="0.3">
      <c r="A746" t="s">
        <v>844</v>
      </c>
      <c r="B746" s="5" t="s">
        <v>845</v>
      </c>
      <c r="C746" s="1">
        <v>22968</v>
      </c>
      <c r="D746" s="1">
        <v>31710.58</v>
      </c>
      <c r="E746" s="1"/>
      <c r="F746" s="1"/>
      <c r="G746" s="1"/>
      <c r="H746" t="s">
        <v>969</v>
      </c>
      <c r="I746">
        <v>2019</v>
      </c>
      <c r="J746" s="5" t="s">
        <v>835</v>
      </c>
      <c r="K746" t="s">
        <v>193</v>
      </c>
      <c r="L746" t="s">
        <v>47</v>
      </c>
      <c r="M746">
        <v>1050</v>
      </c>
      <c r="N746" t="s">
        <v>56</v>
      </c>
    </row>
    <row r="747" spans="1:14" ht="28.8" x14ac:dyDescent="0.3">
      <c r="A747" t="s">
        <v>844</v>
      </c>
      <c r="B747" s="5" t="s">
        <v>845</v>
      </c>
      <c r="C747" s="1">
        <v>177917.65</v>
      </c>
      <c r="D747" s="1">
        <v>169146.15000000002</v>
      </c>
      <c r="E747" s="1"/>
      <c r="F747" s="1"/>
      <c r="G747" s="1"/>
      <c r="H747" t="s">
        <v>970</v>
      </c>
      <c r="I747">
        <v>2016</v>
      </c>
      <c r="J747" s="5" t="s">
        <v>857</v>
      </c>
      <c r="K747" t="s">
        <v>15</v>
      </c>
      <c r="L747" t="s">
        <v>47</v>
      </c>
      <c r="M747">
        <v>1050</v>
      </c>
      <c r="N747" t="s">
        <v>56</v>
      </c>
    </row>
    <row r="748" spans="1:14" ht="28.8" x14ac:dyDescent="0.3">
      <c r="A748" t="s">
        <v>77</v>
      </c>
      <c r="B748" s="5" t="s">
        <v>78</v>
      </c>
      <c r="C748" s="1">
        <v>1101926.19</v>
      </c>
      <c r="D748" s="1">
        <v>1120712.6500000001</v>
      </c>
      <c r="E748" s="1">
        <f>1192717.06+3848.7</f>
        <v>1196565.76</v>
      </c>
      <c r="F748" s="1">
        <v>1267584.69</v>
      </c>
      <c r="G748" s="1">
        <v>1332580.2499999998</v>
      </c>
      <c r="H748" t="s">
        <v>977</v>
      </c>
      <c r="I748" s="2">
        <v>2019</v>
      </c>
      <c r="J748" s="6" t="s">
        <v>933</v>
      </c>
      <c r="K748" s="2" t="s">
        <v>15</v>
      </c>
      <c r="L748" s="2" t="s">
        <v>47</v>
      </c>
      <c r="M748" s="2">
        <v>1000</v>
      </c>
      <c r="N748" s="2" t="s">
        <v>17</v>
      </c>
    </row>
    <row r="749" spans="1:14" ht="28.8" x14ac:dyDescent="0.3">
      <c r="A749" t="s">
        <v>77</v>
      </c>
      <c r="B749" s="5" t="s">
        <v>78</v>
      </c>
      <c r="C749" s="1"/>
      <c r="D749" s="1"/>
      <c r="E749" s="1">
        <v>100000</v>
      </c>
      <c r="F749" s="1"/>
      <c r="G749" s="1"/>
      <c r="H749" s="2" t="s">
        <v>975</v>
      </c>
      <c r="I749" s="2">
        <v>2021</v>
      </c>
      <c r="J749" s="6" t="s">
        <v>949</v>
      </c>
      <c r="K749" s="2" t="s">
        <v>94</v>
      </c>
      <c r="L749" s="2" t="s">
        <v>95</v>
      </c>
      <c r="M749" s="2">
        <v>1000</v>
      </c>
      <c r="N749" s="2" t="s">
        <v>17</v>
      </c>
    </row>
    <row r="750" spans="1:14" ht="28.8" x14ac:dyDescent="0.3">
      <c r="A750" t="s">
        <v>703</v>
      </c>
      <c r="B750" s="5" t="s">
        <v>704</v>
      </c>
      <c r="C750" s="1"/>
      <c r="D750" s="1"/>
      <c r="E750" s="1"/>
      <c r="F750" s="1"/>
      <c r="G750" s="1">
        <v>18490.86</v>
      </c>
      <c r="H750" t="s">
        <v>964</v>
      </c>
      <c r="I750">
        <v>2023</v>
      </c>
      <c r="J750" s="5" t="s">
        <v>670</v>
      </c>
      <c r="K750" t="s">
        <v>46</v>
      </c>
      <c r="L750" t="s">
        <v>47</v>
      </c>
      <c r="M750">
        <v>1190</v>
      </c>
      <c r="N750" t="s">
        <v>157</v>
      </c>
    </row>
    <row r="751" spans="1:14" ht="28.8" x14ac:dyDescent="0.3">
      <c r="A751" t="s">
        <v>77</v>
      </c>
      <c r="B751" s="5" t="s">
        <v>78</v>
      </c>
      <c r="C751" s="1">
        <v>42774.06</v>
      </c>
      <c r="D751" s="1">
        <v>49022.91</v>
      </c>
      <c r="E751" s="1">
        <v>66839.69</v>
      </c>
      <c r="F751" s="1">
        <v>72973.88</v>
      </c>
      <c r="G751" s="1">
        <v>71519.83</v>
      </c>
      <c r="H751" t="s">
        <v>966</v>
      </c>
      <c r="I751">
        <v>2019</v>
      </c>
      <c r="J751" s="5" t="s">
        <v>194</v>
      </c>
      <c r="K751" t="s">
        <v>193</v>
      </c>
      <c r="L751" t="s">
        <v>47</v>
      </c>
      <c r="M751">
        <v>1000</v>
      </c>
      <c r="N751" t="s">
        <v>17</v>
      </c>
    </row>
    <row r="752" spans="1:14" ht="28.8" x14ac:dyDescent="0.3">
      <c r="A752" t="s">
        <v>405</v>
      </c>
      <c r="B752" s="5" t="s">
        <v>406</v>
      </c>
      <c r="C752" s="1"/>
      <c r="D752" s="1"/>
      <c r="E752" s="1"/>
      <c r="F752" s="1"/>
      <c r="G752" s="1">
        <v>18338.740000000002</v>
      </c>
      <c r="H752" t="s">
        <v>964</v>
      </c>
      <c r="I752">
        <v>2023</v>
      </c>
      <c r="J752" s="5" t="s">
        <v>670</v>
      </c>
      <c r="K752" t="s">
        <v>46</v>
      </c>
      <c r="L752" t="s">
        <v>47</v>
      </c>
      <c r="M752">
        <v>1060</v>
      </c>
      <c r="N752" t="s">
        <v>53</v>
      </c>
    </row>
    <row r="753" spans="1:14" ht="28.8" x14ac:dyDescent="0.3">
      <c r="A753" t="s">
        <v>500</v>
      </c>
      <c r="B753" s="5" t="s">
        <v>501</v>
      </c>
      <c r="C753" s="1">
        <v>50500</v>
      </c>
      <c r="D753" s="1"/>
      <c r="E753" s="1"/>
      <c r="F753" s="1"/>
      <c r="G753" s="1"/>
      <c r="H753" t="s">
        <v>968</v>
      </c>
      <c r="I753">
        <v>2018</v>
      </c>
      <c r="J753" s="5" t="s">
        <v>499</v>
      </c>
      <c r="K753" t="s">
        <v>15</v>
      </c>
      <c r="L753" t="s">
        <v>16</v>
      </c>
      <c r="M753">
        <v>1000</v>
      </c>
      <c r="N753" t="s">
        <v>17</v>
      </c>
    </row>
    <row r="754" spans="1:14" ht="28.8" x14ac:dyDescent="0.3">
      <c r="A754" t="s">
        <v>82</v>
      </c>
      <c r="B754" s="5" t="s">
        <v>83</v>
      </c>
      <c r="C754" s="1">
        <v>25000</v>
      </c>
      <c r="D754" s="1"/>
      <c r="E754" s="1"/>
      <c r="F754" s="1"/>
      <c r="G754" s="1"/>
      <c r="H754" t="s">
        <v>976</v>
      </c>
      <c r="I754">
        <v>2019</v>
      </c>
      <c r="J754" s="5" t="s">
        <v>84</v>
      </c>
      <c r="K754" t="s">
        <v>46</v>
      </c>
      <c r="L754" t="s">
        <v>47</v>
      </c>
      <c r="M754">
        <v>1050</v>
      </c>
      <c r="N754" t="s">
        <v>56</v>
      </c>
    </row>
    <row r="755" spans="1:14" ht="28.8" x14ac:dyDescent="0.3">
      <c r="A755" t="s">
        <v>585</v>
      </c>
      <c r="B755" s="5" t="s">
        <v>586</v>
      </c>
      <c r="C755" s="1"/>
      <c r="D755" s="1">
        <v>13500</v>
      </c>
      <c r="E755" s="1"/>
      <c r="F755" s="1"/>
      <c r="G755" s="1"/>
      <c r="H755" t="s">
        <v>964</v>
      </c>
      <c r="I755">
        <v>2020</v>
      </c>
      <c r="J755" s="5" t="s">
        <v>566</v>
      </c>
      <c r="K755" t="s">
        <v>46</v>
      </c>
      <c r="L755" t="s">
        <v>47</v>
      </c>
      <c r="M755">
        <v>1050</v>
      </c>
      <c r="N755" t="s">
        <v>56</v>
      </c>
    </row>
    <row r="756" spans="1:14" ht="28.8" x14ac:dyDescent="0.3">
      <c r="A756" t="s">
        <v>585</v>
      </c>
      <c r="B756" s="5" t="s">
        <v>586</v>
      </c>
      <c r="C756" s="1"/>
      <c r="D756" s="1">
        <v>60000</v>
      </c>
      <c r="E756" s="1"/>
      <c r="F756" s="1"/>
      <c r="G756" s="1"/>
      <c r="H756" t="s">
        <v>964</v>
      </c>
      <c r="I756">
        <v>2020</v>
      </c>
      <c r="J756" s="5" t="s">
        <v>566</v>
      </c>
      <c r="K756" t="s">
        <v>46</v>
      </c>
      <c r="L756" t="s">
        <v>47</v>
      </c>
      <c r="M756">
        <v>1050</v>
      </c>
      <c r="N756" t="s">
        <v>56</v>
      </c>
    </row>
    <row r="757" spans="1:14" ht="28.8" x14ac:dyDescent="0.3">
      <c r="A757" t="s">
        <v>585</v>
      </c>
      <c r="B757" s="5" t="s">
        <v>586</v>
      </c>
      <c r="C757" s="1">
        <v>73865.87000000001</v>
      </c>
      <c r="D757" s="1">
        <v>69815.58</v>
      </c>
      <c r="E757" s="1">
        <v>70360.27</v>
      </c>
      <c r="F757" s="1">
        <v>73220.75</v>
      </c>
      <c r="G757" s="1"/>
      <c r="H757" t="s">
        <v>964</v>
      </c>
      <c r="I757">
        <v>2017</v>
      </c>
      <c r="J757" s="5" t="s">
        <v>799</v>
      </c>
      <c r="K757" t="s">
        <v>15</v>
      </c>
      <c r="L757" t="s">
        <v>47</v>
      </c>
      <c r="M757">
        <v>1000</v>
      </c>
      <c r="N757" t="s">
        <v>17</v>
      </c>
    </row>
    <row r="758" spans="1:14" ht="28.8" x14ac:dyDescent="0.3">
      <c r="A758" t="s">
        <v>950</v>
      </c>
      <c r="B758" s="5" t="s">
        <v>951</v>
      </c>
      <c r="C758" s="1"/>
      <c r="D758" s="1"/>
      <c r="E758" s="1"/>
      <c r="F758" s="1">
        <v>5497.38</v>
      </c>
      <c r="G758" s="1"/>
      <c r="H758" s="2" t="s">
        <v>966</v>
      </c>
      <c r="I758" s="2">
        <v>2022</v>
      </c>
      <c r="J758" s="6" t="s">
        <v>194</v>
      </c>
      <c r="K758" s="2" t="s">
        <v>193</v>
      </c>
      <c r="L758" s="2" t="s">
        <v>47</v>
      </c>
      <c r="M758" s="2">
        <v>1090</v>
      </c>
      <c r="N758" s="2" t="s">
        <v>58</v>
      </c>
    </row>
    <row r="759" spans="1:14" x14ac:dyDescent="0.3">
      <c r="A759" t="s">
        <v>876</v>
      </c>
      <c r="B759" s="5" t="s">
        <v>877</v>
      </c>
      <c r="C759" s="1">
        <v>7000</v>
      </c>
      <c r="D759" s="1"/>
      <c r="E759" s="1"/>
      <c r="F759" s="1"/>
      <c r="G759" s="1"/>
      <c r="H759" t="s">
        <v>967</v>
      </c>
      <c r="I759">
        <v>2019</v>
      </c>
      <c r="J759" s="5" t="s">
        <v>986</v>
      </c>
      <c r="K759" t="s">
        <v>46</v>
      </c>
      <c r="L759" t="s">
        <v>47</v>
      </c>
      <c r="M759">
        <v>1020</v>
      </c>
      <c r="N759" t="s">
        <v>17</v>
      </c>
    </row>
    <row r="760" spans="1:14" ht="28.8" x14ac:dyDescent="0.3">
      <c r="A760" t="s">
        <v>475</v>
      </c>
      <c r="B760" s="5" t="s">
        <v>476</v>
      </c>
      <c r="C760" s="1"/>
      <c r="D760" s="1">
        <v>25000</v>
      </c>
      <c r="E760" s="1"/>
      <c r="F760" s="1"/>
      <c r="G760" s="1"/>
      <c r="H760" t="s">
        <v>965</v>
      </c>
      <c r="I760">
        <v>2020</v>
      </c>
      <c r="J760" s="5" t="s">
        <v>470</v>
      </c>
      <c r="K760" t="s">
        <v>46</v>
      </c>
      <c r="L760" t="s">
        <v>16</v>
      </c>
      <c r="M760">
        <v>1070</v>
      </c>
      <c r="N760" t="s">
        <v>23</v>
      </c>
    </row>
    <row r="761" spans="1:14" ht="28.8" x14ac:dyDescent="0.3">
      <c r="A761" t="s">
        <v>475</v>
      </c>
      <c r="B761" s="5" t="s">
        <v>476</v>
      </c>
      <c r="C761" s="1"/>
      <c r="D761" s="1"/>
      <c r="E761" s="1">
        <v>150000</v>
      </c>
      <c r="F761" s="1"/>
      <c r="G761" s="1"/>
      <c r="H761" t="s">
        <v>968</v>
      </c>
      <c r="I761">
        <v>2021</v>
      </c>
      <c r="J761" s="5" t="s">
        <v>508</v>
      </c>
      <c r="K761" t="s">
        <v>46</v>
      </c>
      <c r="L761" t="s">
        <v>16</v>
      </c>
      <c r="M761">
        <v>1070</v>
      </c>
      <c r="N761" t="s">
        <v>23</v>
      </c>
    </row>
    <row r="762" spans="1:14" ht="28.8" x14ac:dyDescent="0.3">
      <c r="A762" t="s">
        <v>554</v>
      </c>
      <c r="B762" s="5" t="s">
        <v>555</v>
      </c>
      <c r="C762" s="1"/>
      <c r="D762" s="1"/>
      <c r="E762" s="1"/>
      <c r="F762" s="1">
        <v>4433</v>
      </c>
      <c r="G762" s="1"/>
      <c r="H762" t="s">
        <v>964</v>
      </c>
      <c r="I762">
        <v>2022</v>
      </c>
      <c r="J762" s="5" t="s">
        <v>553</v>
      </c>
      <c r="K762" t="s">
        <v>46</v>
      </c>
      <c r="L762" t="s">
        <v>47</v>
      </c>
      <c r="M762">
        <v>1090</v>
      </c>
      <c r="N762" t="s">
        <v>58</v>
      </c>
    </row>
    <row r="763" spans="1:14" ht="28.8" x14ac:dyDescent="0.3">
      <c r="A763" t="s">
        <v>695</v>
      </c>
      <c r="B763" s="5" t="s">
        <v>696</v>
      </c>
      <c r="C763" s="1"/>
      <c r="D763" s="1"/>
      <c r="E763" s="1"/>
      <c r="F763" s="1">
        <v>13083</v>
      </c>
      <c r="G763" s="1"/>
      <c r="H763" t="s">
        <v>964</v>
      </c>
      <c r="I763">
        <v>2022</v>
      </c>
      <c r="J763" s="5" t="s">
        <v>670</v>
      </c>
      <c r="K763" t="s">
        <v>46</v>
      </c>
      <c r="L763" t="s">
        <v>47</v>
      </c>
      <c r="M763">
        <v>1050</v>
      </c>
      <c r="N763" t="s">
        <v>56</v>
      </c>
    </row>
    <row r="764" spans="1:14" ht="43.2" x14ac:dyDescent="0.3">
      <c r="A764" t="s">
        <v>361</v>
      </c>
      <c r="B764" s="5" t="s">
        <v>362</v>
      </c>
      <c r="C764" s="1">
        <v>2000</v>
      </c>
      <c r="D764" s="1"/>
      <c r="E764" s="1"/>
      <c r="F764" s="1"/>
      <c r="G764" s="1"/>
      <c r="H764" t="s">
        <v>967</v>
      </c>
      <c r="I764">
        <v>2018</v>
      </c>
      <c r="J764" s="5" t="s">
        <v>358</v>
      </c>
      <c r="K764" t="s">
        <v>15</v>
      </c>
      <c r="L764" t="s">
        <v>47</v>
      </c>
      <c r="M764">
        <v>1000</v>
      </c>
      <c r="N764" t="s">
        <v>17</v>
      </c>
    </row>
    <row r="765" spans="1:14" ht="28.8" x14ac:dyDescent="0.3">
      <c r="A765" t="s">
        <v>846</v>
      </c>
      <c r="B765" s="5" t="s">
        <v>847</v>
      </c>
      <c r="C765" s="1">
        <v>17206.53</v>
      </c>
      <c r="D765" s="1">
        <v>17492.099999999999</v>
      </c>
      <c r="E765" s="1"/>
      <c r="F765" s="1"/>
      <c r="G765" s="1"/>
      <c r="H765" t="s">
        <v>966</v>
      </c>
      <c r="I765">
        <v>2019</v>
      </c>
      <c r="J765" s="5" t="s">
        <v>194</v>
      </c>
      <c r="K765" t="s">
        <v>193</v>
      </c>
      <c r="L765" t="s">
        <v>47</v>
      </c>
      <c r="M765">
        <v>1050</v>
      </c>
      <c r="N765" t="s">
        <v>56</v>
      </c>
    </row>
    <row r="766" spans="1:14" ht="43.2" x14ac:dyDescent="0.3">
      <c r="A766" t="s">
        <v>846</v>
      </c>
      <c r="B766" s="5" t="s">
        <v>847</v>
      </c>
      <c r="C766" s="1">
        <f>44539.35+29579.87</f>
        <v>74119.22</v>
      </c>
      <c r="D766" s="1">
        <f>51057.8+14401.41</f>
        <v>65459.210000000006</v>
      </c>
      <c r="E766" s="1">
        <v>22987.81</v>
      </c>
      <c r="F766" s="1"/>
      <c r="G766" s="1"/>
      <c r="H766" t="s">
        <v>969</v>
      </c>
      <c r="I766">
        <v>2019</v>
      </c>
      <c r="J766" s="5" t="s">
        <v>835</v>
      </c>
      <c r="K766" t="s">
        <v>193</v>
      </c>
      <c r="L766" t="s">
        <v>47</v>
      </c>
      <c r="M766">
        <v>1050</v>
      </c>
      <c r="N766" t="s">
        <v>56</v>
      </c>
    </row>
    <row r="767" spans="1:14" ht="28.8" x14ac:dyDescent="0.3">
      <c r="A767" t="s">
        <v>846</v>
      </c>
      <c r="B767" s="5" t="s">
        <v>847</v>
      </c>
      <c r="C767" s="1">
        <v>152755.75</v>
      </c>
      <c r="D767" s="1">
        <v>145224.75999999998</v>
      </c>
      <c r="E767" s="1"/>
      <c r="F767" s="1"/>
      <c r="G767" s="1"/>
      <c r="H767" t="s">
        <v>970</v>
      </c>
      <c r="I767">
        <v>2016</v>
      </c>
      <c r="J767" s="5" t="s">
        <v>864</v>
      </c>
      <c r="K767" t="s">
        <v>15</v>
      </c>
      <c r="L767" t="s">
        <v>47</v>
      </c>
      <c r="M767">
        <v>1050</v>
      </c>
      <c r="N767" t="s">
        <v>56</v>
      </c>
    </row>
    <row r="768" spans="1:14" ht="28.8" x14ac:dyDescent="0.3">
      <c r="A768" t="s">
        <v>141</v>
      </c>
      <c r="B768" s="5" t="s">
        <v>142</v>
      </c>
      <c r="C768" s="1"/>
      <c r="D768" s="1">
        <v>1611.6</v>
      </c>
      <c r="E768" s="1"/>
      <c r="F768" s="1"/>
      <c r="G768" s="1"/>
      <c r="H768" t="s">
        <v>965</v>
      </c>
      <c r="I768">
        <v>2020</v>
      </c>
      <c r="J768" s="5" t="s">
        <v>113</v>
      </c>
      <c r="K768" t="s">
        <v>46</v>
      </c>
      <c r="L768" t="s">
        <v>114</v>
      </c>
      <c r="M768">
        <v>1000</v>
      </c>
      <c r="N768" t="s">
        <v>17</v>
      </c>
    </row>
    <row r="769" spans="1:14" ht="28.8" x14ac:dyDescent="0.3">
      <c r="A769" t="s">
        <v>141</v>
      </c>
      <c r="B769" s="5" t="s">
        <v>142</v>
      </c>
      <c r="C769" s="1">
        <v>10807.53</v>
      </c>
      <c r="D769" s="1">
        <v>12102.16</v>
      </c>
      <c r="E769" s="1">
        <v>14833.2</v>
      </c>
      <c r="F769" s="1">
        <v>8691.85</v>
      </c>
      <c r="G769" s="1">
        <v>14081.05</v>
      </c>
      <c r="H769" t="s">
        <v>966</v>
      </c>
      <c r="I769">
        <v>2019</v>
      </c>
      <c r="J769" s="5" t="s">
        <v>194</v>
      </c>
      <c r="K769" t="s">
        <v>193</v>
      </c>
      <c r="L769" t="s">
        <v>47</v>
      </c>
      <c r="M769">
        <v>1000</v>
      </c>
      <c r="N769" t="s">
        <v>17</v>
      </c>
    </row>
    <row r="770" spans="1:14" ht="43.2" x14ac:dyDescent="0.3">
      <c r="A770" t="s">
        <v>141</v>
      </c>
      <c r="B770" s="5" t="s">
        <v>142</v>
      </c>
      <c r="C770" s="1">
        <v>22968</v>
      </c>
      <c r="D770" s="1">
        <v>26330.53</v>
      </c>
      <c r="E770" s="1"/>
      <c r="F770" s="1"/>
      <c r="G770" s="1"/>
      <c r="H770" t="s">
        <v>969</v>
      </c>
      <c r="I770">
        <v>2019</v>
      </c>
      <c r="J770" s="5" t="s">
        <v>835</v>
      </c>
      <c r="K770" t="s">
        <v>193</v>
      </c>
      <c r="L770" t="s">
        <v>47</v>
      </c>
      <c r="M770">
        <v>1000</v>
      </c>
      <c r="N770" t="s">
        <v>17</v>
      </c>
    </row>
    <row r="771" spans="1:14" ht="28.8" x14ac:dyDescent="0.3">
      <c r="A771" t="s">
        <v>141</v>
      </c>
      <c r="B771" s="5" t="s">
        <v>142</v>
      </c>
      <c r="C771" s="1">
        <v>88353.530000000013</v>
      </c>
      <c r="D771" s="1">
        <v>83997.62</v>
      </c>
      <c r="E771" s="1"/>
      <c r="F771" s="1"/>
      <c r="G771" s="1"/>
      <c r="H771" t="s">
        <v>970</v>
      </c>
      <c r="I771">
        <v>2016</v>
      </c>
      <c r="J771" s="5" t="s">
        <v>852</v>
      </c>
      <c r="K771" t="s">
        <v>15</v>
      </c>
      <c r="L771" t="s">
        <v>47</v>
      </c>
      <c r="M771">
        <v>1000</v>
      </c>
      <c r="N771" t="s">
        <v>17</v>
      </c>
    </row>
    <row r="772" spans="1:14" ht="43.2" x14ac:dyDescent="0.3">
      <c r="A772" t="s">
        <v>141</v>
      </c>
      <c r="B772" s="5" t="s">
        <v>142</v>
      </c>
      <c r="C772" s="1"/>
      <c r="D772" s="1"/>
      <c r="E772" s="1">
        <v>173839.3</v>
      </c>
      <c r="F772" s="1">
        <v>184147.67</v>
      </c>
      <c r="G772" s="1">
        <v>193731.34</v>
      </c>
      <c r="H772" t="s">
        <v>970</v>
      </c>
      <c r="I772">
        <v>2021</v>
      </c>
      <c r="J772" s="5" t="s">
        <v>854</v>
      </c>
      <c r="K772" t="s">
        <v>15</v>
      </c>
      <c r="L772" t="s">
        <v>47</v>
      </c>
      <c r="M772">
        <v>1000</v>
      </c>
      <c r="N772" t="s">
        <v>17</v>
      </c>
    </row>
    <row r="773" spans="1:14" ht="28.8" x14ac:dyDescent="0.3">
      <c r="A773" t="s">
        <v>450</v>
      </c>
      <c r="B773" s="5" t="s">
        <v>451</v>
      </c>
      <c r="C773" s="1"/>
      <c r="D773" s="1"/>
      <c r="E773" s="1"/>
      <c r="F773" s="1"/>
      <c r="G773" s="1">
        <v>18148.46</v>
      </c>
      <c r="H773" t="s">
        <v>967</v>
      </c>
      <c r="I773">
        <v>2023</v>
      </c>
      <c r="J773" s="5" t="s">
        <v>943</v>
      </c>
      <c r="K773" t="s">
        <v>67</v>
      </c>
      <c r="L773" t="s">
        <v>16</v>
      </c>
      <c r="M773">
        <v>1000</v>
      </c>
      <c r="N773" t="s">
        <v>17</v>
      </c>
    </row>
    <row r="774" spans="1:14" ht="28.8" x14ac:dyDescent="0.3">
      <c r="A774" t="s">
        <v>637</v>
      </c>
      <c r="B774" s="5" t="s">
        <v>638</v>
      </c>
      <c r="C774" s="1"/>
      <c r="D774" s="1"/>
      <c r="E774" s="1"/>
      <c r="F774" s="1"/>
      <c r="G774" s="1">
        <v>18000</v>
      </c>
      <c r="H774" t="s">
        <v>964</v>
      </c>
      <c r="I774">
        <v>2023</v>
      </c>
      <c r="J774" s="5" t="s">
        <v>670</v>
      </c>
      <c r="K774" t="s">
        <v>46</v>
      </c>
      <c r="L774" t="s">
        <v>47</v>
      </c>
      <c r="M774">
        <v>1000</v>
      </c>
      <c r="N774" t="s">
        <v>17</v>
      </c>
    </row>
    <row r="775" spans="1:14" ht="28.8" x14ac:dyDescent="0.3">
      <c r="A775" t="s">
        <v>763</v>
      </c>
      <c r="B775" s="5" t="s">
        <v>764</v>
      </c>
      <c r="C775" s="1">
        <v>2700</v>
      </c>
      <c r="D775" s="1"/>
      <c r="E775" s="1"/>
      <c r="F775" s="1"/>
      <c r="G775" s="1"/>
      <c r="H775" t="s">
        <v>964</v>
      </c>
      <c r="I775">
        <v>2019</v>
      </c>
      <c r="J775" s="5" t="s">
        <v>752</v>
      </c>
      <c r="K775" t="s">
        <v>67</v>
      </c>
      <c r="L775" t="s">
        <v>47</v>
      </c>
      <c r="M775">
        <v>1000</v>
      </c>
      <c r="N775" t="s">
        <v>17</v>
      </c>
    </row>
    <row r="776" spans="1:14" ht="28.8" x14ac:dyDescent="0.3">
      <c r="A776" t="s">
        <v>409</v>
      </c>
      <c r="B776" s="5" t="s">
        <v>410</v>
      </c>
      <c r="C776" s="1">
        <v>2500</v>
      </c>
      <c r="D776" s="1"/>
      <c r="E776" s="1"/>
      <c r="F776" s="1"/>
      <c r="G776" s="1"/>
      <c r="H776" t="s">
        <v>967</v>
      </c>
      <c r="I776">
        <v>2019</v>
      </c>
      <c r="J776" s="5" t="s">
        <v>396</v>
      </c>
      <c r="K776" t="s">
        <v>46</v>
      </c>
      <c r="L776" t="s">
        <v>47</v>
      </c>
      <c r="M776">
        <v>1000</v>
      </c>
      <c r="N776" t="s">
        <v>17</v>
      </c>
    </row>
    <row r="777" spans="1:14" ht="28.8" x14ac:dyDescent="0.3">
      <c r="A777" t="s">
        <v>409</v>
      </c>
      <c r="B777" s="5" t="s">
        <v>410</v>
      </c>
      <c r="C777" s="1"/>
      <c r="D777" s="1"/>
      <c r="E777" s="1"/>
      <c r="F777" s="1">
        <v>9500</v>
      </c>
      <c r="G777" s="1"/>
      <c r="H777" t="s">
        <v>967</v>
      </c>
      <c r="I777">
        <v>2022</v>
      </c>
      <c r="J777" s="5" t="s">
        <v>396</v>
      </c>
      <c r="K777" t="s">
        <v>46</v>
      </c>
      <c r="L777" t="s">
        <v>47</v>
      </c>
      <c r="M777">
        <v>1000</v>
      </c>
      <c r="N777" t="s">
        <v>17</v>
      </c>
    </row>
    <row r="778" spans="1:14" ht="28.8" x14ac:dyDescent="0.3">
      <c r="A778" t="s">
        <v>826</v>
      </c>
      <c r="B778" s="5" t="s">
        <v>827</v>
      </c>
      <c r="C778" s="1"/>
      <c r="D778" s="1"/>
      <c r="E778" s="1"/>
      <c r="F778" s="1"/>
      <c r="G778" s="1">
        <v>17730</v>
      </c>
      <c r="H778" t="s">
        <v>967</v>
      </c>
      <c r="I778">
        <v>2023</v>
      </c>
      <c r="J778" s="5" t="s">
        <v>825</v>
      </c>
      <c r="K778" t="s">
        <v>46</v>
      </c>
      <c r="L778" t="s">
        <v>47</v>
      </c>
      <c r="M778">
        <v>1080</v>
      </c>
      <c r="N778" t="s">
        <v>28</v>
      </c>
    </row>
    <row r="779" spans="1:14" ht="28.8" x14ac:dyDescent="0.3">
      <c r="A779" t="s">
        <v>409</v>
      </c>
      <c r="B779" s="5" t="s">
        <v>410</v>
      </c>
      <c r="C779" s="1">
        <v>406619.9</v>
      </c>
      <c r="D779" s="1">
        <v>384323.69999999995</v>
      </c>
      <c r="E779" s="1">
        <v>387322.1</v>
      </c>
      <c r="F779" s="1">
        <v>403068.57</v>
      </c>
      <c r="G779" s="1"/>
      <c r="H779" t="s">
        <v>964</v>
      </c>
      <c r="I779">
        <v>2017</v>
      </c>
      <c r="J779" s="5" t="s">
        <v>799</v>
      </c>
      <c r="K779" t="s">
        <v>15</v>
      </c>
      <c r="L779" t="s">
        <v>47</v>
      </c>
      <c r="M779">
        <v>1000</v>
      </c>
      <c r="N779" t="s">
        <v>17</v>
      </c>
    </row>
    <row r="780" spans="1:14" ht="28.8" x14ac:dyDescent="0.3">
      <c r="A780" t="s">
        <v>477</v>
      </c>
      <c r="B780" s="5" t="s">
        <v>478</v>
      </c>
      <c r="C780" s="1"/>
      <c r="D780" s="1">
        <v>57500</v>
      </c>
      <c r="E780" s="1"/>
      <c r="F780" s="1"/>
      <c r="G780" s="1"/>
      <c r="H780" t="s">
        <v>965</v>
      </c>
      <c r="I780">
        <v>2020</v>
      </c>
      <c r="J780" s="5" t="s">
        <v>470</v>
      </c>
      <c r="K780" t="s">
        <v>46</v>
      </c>
      <c r="L780" t="s">
        <v>16</v>
      </c>
      <c r="M780">
        <v>1070</v>
      </c>
      <c r="N780" t="s">
        <v>23</v>
      </c>
    </row>
    <row r="781" spans="1:14" ht="28.8" x14ac:dyDescent="0.3">
      <c r="A781" t="s">
        <v>890</v>
      </c>
      <c r="B781" s="5" t="s">
        <v>891</v>
      </c>
      <c r="C781" s="1"/>
      <c r="D781" s="1"/>
      <c r="E781" s="1"/>
      <c r="F781" s="1">
        <v>57933.1</v>
      </c>
      <c r="G781" s="1"/>
      <c r="H781" s="2" t="s">
        <v>966</v>
      </c>
      <c r="I781" s="2">
        <v>2022</v>
      </c>
      <c r="J781" s="5" t="s">
        <v>194</v>
      </c>
      <c r="K781" t="s">
        <v>193</v>
      </c>
      <c r="L781" t="s">
        <v>47</v>
      </c>
      <c r="M781">
        <v>1000</v>
      </c>
      <c r="N781" t="s">
        <v>17</v>
      </c>
    </row>
    <row r="782" spans="1:14" ht="28.8" x14ac:dyDescent="0.3">
      <c r="A782" t="s">
        <v>931</v>
      </c>
      <c r="B782" s="5" t="s">
        <v>932</v>
      </c>
      <c r="C782" s="1"/>
      <c r="D782" s="1"/>
      <c r="E782" s="1">
        <v>4750</v>
      </c>
      <c r="F782" s="1"/>
      <c r="G782" s="1"/>
      <c r="H782" s="2" t="s">
        <v>967</v>
      </c>
      <c r="I782" s="2">
        <v>2021</v>
      </c>
      <c r="J782" s="6" t="s">
        <v>939</v>
      </c>
      <c r="K782" s="2" t="s">
        <v>46</v>
      </c>
      <c r="L782" s="2" t="s">
        <v>47</v>
      </c>
      <c r="M782" s="2">
        <v>1080</v>
      </c>
      <c r="N782" s="2" t="s">
        <v>28</v>
      </c>
    </row>
    <row r="783" spans="1:14" ht="43.2" x14ac:dyDescent="0.3">
      <c r="A783" t="s">
        <v>100</v>
      </c>
      <c r="B783" s="5" t="s">
        <v>101</v>
      </c>
      <c r="C783" s="1"/>
      <c r="D783" s="1"/>
      <c r="E783" s="1"/>
      <c r="F783" s="1">
        <v>256498.45</v>
      </c>
      <c r="G783" s="1"/>
      <c r="H783" t="s">
        <v>975</v>
      </c>
      <c r="I783">
        <v>2022</v>
      </c>
      <c r="J783" s="5" t="s">
        <v>93</v>
      </c>
      <c r="K783" t="s">
        <v>94</v>
      </c>
      <c r="L783" t="s">
        <v>95</v>
      </c>
      <c r="M783">
        <v>1070</v>
      </c>
      <c r="N783" t="s">
        <v>23</v>
      </c>
    </row>
    <row r="784" spans="1:14" ht="28.8" x14ac:dyDescent="0.3">
      <c r="A784" t="s">
        <v>100</v>
      </c>
      <c r="B784" s="5" t="s">
        <v>101</v>
      </c>
      <c r="C784" s="1">
        <v>43225.01</v>
      </c>
      <c r="D784" s="1"/>
      <c r="E784" s="1"/>
      <c r="F784" s="1"/>
      <c r="G784" s="1"/>
      <c r="H784" t="s">
        <v>964</v>
      </c>
      <c r="I784">
        <v>2019</v>
      </c>
      <c r="J784" s="5" t="s">
        <v>566</v>
      </c>
      <c r="K784" t="s">
        <v>46</v>
      </c>
      <c r="L784" t="s">
        <v>47</v>
      </c>
      <c r="M784">
        <v>1070</v>
      </c>
      <c r="N784" t="s">
        <v>23</v>
      </c>
    </row>
    <row r="785" spans="1:14" ht="28.8" x14ac:dyDescent="0.3">
      <c r="A785" t="s">
        <v>100</v>
      </c>
      <c r="B785" s="5" t="s">
        <v>101</v>
      </c>
      <c r="C785" s="1"/>
      <c r="D785" s="1">
        <v>30690.560000000001</v>
      </c>
      <c r="E785" s="1"/>
      <c r="F785" s="1"/>
      <c r="G785" s="1"/>
      <c r="H785" t="s">
        <v>964</v>
      </c>
      <c r="I785">
        <v>2020</v>
      </c>
      <c r="J785" s="5" t="s">
        <v>566</v>
      </c>
      <c r="K785" t="s">
        <v>46</v>
      </c>
      <c r="L785" t="s">
        <v>47</v>
      </c>
      <c r="M785">
        <v>1070</v>
      </c>
      <c r="N785" t="s">
        <v>23</v>
      </c>
    </row>
    <row r="786" spans="1:14" ht="28.8" x14ac:dyDescent="0.3">
      <c r="A786" t="s">
        <v>100</v>
      </c>
      <c r="B786" s="5" t="s">
        <v>101</v>
      </c>
      <c r="C786" s="1"/>
      <c r="D786" s="1"/>
      <c r="E786" s="1"/>
      <c r="F786" s="1">
        <v>38467.61</v>
      </c>
      <c r="G786" s="1"/>
      <c r="H786" t="s">
        <v>964</v>
      </c>
      <c r="I786">
        <v>2022</v>
      </c>
      <c r="J786" s="5" t="s">
        <v>670</v>
      </c>
      <c r="K786" t="s">
        <v>46</v>
      </c>
      <c r="L786" t="s">
        <v>47</v>
      </c>
      <c r="M786">
        <v>1090</v>
      </c>
      <c r="N786" t="s">
        <v>58</v>
      </c>
    </row>
    <row r="787" spans="1:14" ht="28.8" x14ac:dyDescent="0.3">
      <c r="A787" t="s">
        <v>100</v>
      </c>
      <c r="B787" s="5" t="s">
        <v>101</v>
      </c>
      <c r="C787" s="1">
        <v>7000</v>
      </c>
      <c r="D787" s="1"/>
      <c r="E787" s="1"/>
      <c r="F787" s="1"/>
      <c r="G787" s="1"/>
      <c r="H787" t="s">
        <v>964</v>
      </c>
      <c r="I787">
        <v>2019</v>
      </c>
      <c r="J787" s="5" t="s">
        <v>751</v>
      </c>
      <c r="K787" t="s">
        <v>67</v>
      </c>
      <c r="L787" t="s">
        <v>47</v>
      </c>
      <c r="M787">
        <v>1060</v>
      </c>
      <c r="N787" t="s">
        <v>53</v>
      </c>
    </row>
    <row r="788" spans="1:14" ht="28.8" x14ac:dyDescent="0.3">
      <c r="A788" t="s">
        <v>405</v>
      </c>
      <c r="B788" s="5" t="s">
        <v>406</v>
      </c>
      <c r="C788" s="1"/>
      <c r="D788" s="1"/>
      <c r="E788" s="1"/>
      <c r="F788" s="1"/>
      <c r="G788" s="1">
        <v>17090.12</v>
      </c>
      <c r="H788" t="s">
        <v>964</v>
      </c>
      <c r="I788">
        <v>2023</v>
      </c>
      <c r="J788" s="5" t="s">
        <v>670</v>
      </c>
      <c r="K788" t="s">
        <v>46</v>
      </c>
      <c r="L788" t="s">
        <v>47</v>
      </c>
      <c r="M788">
        <v>1060</v>
      </c>
      <c r="N788" t="s">
        <v>53</v>
      </c>
    </row>
    <row r="789" spans="1:14" ht="28.8" x14ac:dyDescent="0.3">
      <c r="A789" t="s">
        <v>100</v>
      </c>
      <c r="B789" s="5" t="s">
        <v>101</v>
      </c>
      <c r="C789" s="1">
        <v>482631.26</v>
      </c>
      <c r="D789" s="1">
        <v>456167.13</v>
      </c>
      <c r="E789" s="1">
        <v>459726.04</v>
      </c>
      <c r="F789" s="1">
        <v>478416.09</v>
      </c>
      <c r="G789" s="1"/>
      <c r="H789" t="s">
        <v>964</v>
      </c>
      <c r="I789">
        <v>2017</v>
      </c>
      <c r="J789" s="5" t="s">
        <v>799</v>
      </c>
      <c r="K789" t="s">
        <v>15</v>
      </c>
      <c r="L789" t="s">
        <v>47</v>
      </c>
      <c r="M789">
        <v>1000</v>
      </c>
      <c r="N789" t="s">
        <v>17</v>
      </c>
    </row>
    <row r="790" spans="1:14" ht="28.8" x14ac:dyDescent="0.3">
      <c r="A790" t="s">
        <v>100</v>
      </c>
      <c r="B790" s="5" t="s">
        <v>101</v>
      </c>
      <c r="C790" s="1">
        <v>22860</v>
      </c>
      <c r="D790" s="1"/>
      <c r="E790" s="1"/>
      <c r="F790" s="1"/>
      <c r="G790" s="1"/>
      <c r="H790" t="s">
        <v>967</v>
      </c>
      <c r="I790">
        <v>2019</v>
      </c>
      <c r="J790" s="5" t="s">
        <v>825</v>
      </c>
      <c r="K790" t="s">
        <v>46</v>
      </c>
      <c r="L790" t="s">
        <v>47</v>
      </c>
      <c r="M790">
        <v>1000</v>
      </c>
      <c r="N790" t="s">
        <v>17</v>
      </c>
    </row>
    <row r="791" spans="1:14" ht="28.8" x14ac:dyDescent="0.3">
      <c r="A791" t="s">
        <v>121</v>
      </c>
      <c r="B791" s="5" t="s">
        <v>122</v>
      </c>
      <c r="C791" s="1"/>
      <c r="D791" s="1"/>
      <c r="E791" s="1"/>
      <c r="F791" s="1"/>
      <c r="G791" s="1">
        <v>16971.16</v>
      </c>
      <c r="H791" t="s">
        <v>964</v>
      </c>
      <c r="I791">
        <v>2023</v>
      </c>
      <c r="J791" s="5" t="s">
        <v>670</v>
      </c>
      <c r="K791" t="s">
        <v>46</v>
      </c>
      <c r="L791" t="s">
        <v>47</v>
      </c>
      <c r="M791">
        <v>1080</v>
      </c>
      <c r="N791" t="s">
        <v>28</v>
      </c>
    </row>
    <row r="792" spans="1:14" ht="28.8" x14ac:dyDescent="0.3">
      <c r="A792" t="s">
        <v>18</v>
      </c>
      <c r="B792" s="5" t="s">
        <v>19</v>
      </c>
      <c r="C792" s="1"/>
      <c r="D792" s="1"/>
      <c r="E792" s="1"/>
      <c r="F792" s="1"/>
      <c r="G792" s="1">
        <v>16156.6</v>
      </c>
      <c r="H792" t="s">
        <v>967</v>
      </c>
      <c r="I792">
        <v>2023</v>
      </c>
      <c r="J792" s="5" t="s">
        <v>945</v>
      </c>
      <c r="K792" t="s">
        <v>67</v>
      </c>
      <c r="L792" t="s">
        <v>16</v>
      </c>
      <c r="M792">
        <v>1030</v>
      </c>
      <c r="N792" t="s">
        <v>20</v>
      </c>
    </row>
    <row r="793" spans="1:14" ht="28.8" x14ac:dyDescent="0.3">
      <c r="A793" t="s">
        <v>783</v>
      </c>
      <c r="B793" s="5" t="s">
        <v>784</v>
      </c>
      <c r="C793" s="1">
        <v>209439.87</v>
      </c>
      <c r="D793" s="1">
        <v>197955.64</v>
      </c>
      <c r="E793" s="1">
        <v>199500.05</v>
      </c>
      <c r="F793" s="1">
        <v>207610.66</v>
      </c>
      <c r="G793" s="1"/>
      <c r="H793" t="s">
        <v>964</v>
      </c>
      <c r="I793">
        <v>2017</v>
      </c>
      <c r="J793" s="5" t="s">
        <v>799</v>
      </c>
      <c r="K793" t="s">
        <v>15</v>
      </c>
      <c r="L793" t="s">
        <v>47</v>
      </c>
      <c r="M793">
        <v>1000</v>
      </c>
      <c r="N793" t="s">
        <v>17</v>
      </c>
    </row>
    <row r="794" spans="1:14" x14ac:dyDescent="0.3">
      <c r="A794" t="s">
        <v>432</v>
      </c>
      <c r="B794" s="5" t="s">
        <v>433</v>
      </c>
      <c r="C794" s="1"/>
      <c r="D794" s="1"/>
      <c r="E794" s="1"/>
      <c r="F794" s="1">
        <v>35000</v>
      </c>
      <c r="G794" s="1">
        <v>35000</v>
      </c>
      <c r="H794" s="2" t="s">
        <v>967</v>
      </c>
      <c r="I794" s="2">
        <v>2022</v>
      </c>
      <c r="J794" s="6" t="s">
        <v>889</v>
      </c>
      <c r="K794" s="2" t="s">
        <v>46</v>
      </c>
      <c r="L794" s="2" t="s">
        <v>47</v>
      </c>
      <c r="M794" s="2">
        <v>1000</v>
      </c>
      <c r="N794" s="2" t="s">
        <v>17</v>
      </c>
    </row>
    <row r="795" spans="1:14" ht="28.8" x14ac:dyDescent="0.3">
      <c r="A795" t="s">
        <v>278</v>
      </c>
      <c r="B795" s="5" t="s">
        <v>279</v>
      </c>
      <c r="C795" s="1"/>
      <c r="D795" s="1"/>
      <c r="E795" s="1"/>
      <c r="F795" s="1"/>
      <c r="G795" s="1">
        <v>15380.97</v>
      </c>
      <c r="H795" s="2" t="s">
        <v>967</v>
      </c>
      <c r="I795" s="2">
        <v>2023</v>
      </c>
      <c r="J795" s="6" t="s">
        <v>935</v>
      </c>
      <c r="K795" s="2" t="s">
        <v>67</v>
      </c>
      <c r="L795" s="2" t="s">
        <v>47</v>
      </c>
      <c r="M795" s="2">
        <v>1000</v>
      </c>
      <c r="N795" s="2" t="s">
        <v>17</v>
      </c>
    </row>
    <row r="796" spans="1:14" ht="28.8" x14ac:dyDescent="0.3">
      <c r="A796" t="s">
        <v>432</v>
      </c>
      <c r="B796" s="5" t="s">
        <v>433</v>
      </c>
      <c r="C796" s="1">
        <v>35000</v>
      </c>
      <c r="D796" s="1"/>
      <c r="E796" s="1"/>
      <c r="F796" s="1"/>
      <c r="G796" s="1"/>
      <c r="H796" t="s">
        <v>967</v>
      </c>
      <c r="I796">
        <v>2019</v>
      </c>
      <c r="J796" s="5" t="s">
        <v>434</v>
      </c>
      <c r="K796" t="s">
        <v>46</v>
      </c>
      <c r="L796" t="s">
        <v>47</v>
      </c>
      <c r="M796">
        <v>1000</v>
      </c>
      <c r="N796" t="s">
        <v>17</v>
      </c>
    </row>
    <row r="797" spans="1:14" ht="28.8" x14ac:dyDescent="0.3">
      <c r="A797" t="s">
        <v>432</v>
      </c>
      <c r="B797" s="5" t="s">
        <v>433</v>
      </c>
      <c r="C797" s="1"/>
      <c r="D797" s="1">
        <v>35000</v>
      </c>
      <c r="E797" s="1"/>
      <c r="F797" s="1"/>
      <c r="G797" s="1"/>
      <c r="H797" t="s">
        <v>967</v>
      </c>
      <c r="I797">
        <v>2020</v>
      </c>
      <c r="J797" s="5" t="s">
        <v>434</v>
      </c>
      <c r="K797" t="s">
        <v>46</v>
      </c>
      <c r="L797" t="s">
        <v>47</v>
      </c>
      <c r="M797">
        <v>1000</v>
      </c>
      <c r="N797" t="s">
        <v>17</v>
      </c>
    </row>
    <row r="798" spans="1:14" ht="28.8" x14ac:dyDescent="0.3">
      <c r="A798" t="s">
        <v>432</v>
      </c>
      <c r="B798" s="5" t="s">
        <v>433</v>
      </c>
      <c r="C798" s="1"/>
      <c r="D798" s="1"/>
      <c r="E798" s="1">
        <v>35000</v>
      </c>
      <c r="F798" s="1"/>
      <c r="G798" s="1"/>
      <c r="H798" t="s">
        <v>967</v>
      </c>
      <c r="I798">
        <v>2021</v>
      </c>
      <c r="J798" s="5" t="s">
        <v>434</v>
      </c>
      <c r="K798" t="s">
        <v>46</v>
      </c>
      <c r="L798" t="s">
        <v>47</v>
      </c>
      <c r="M798">
        <v>1000</v>
      </c>
      <c r="N798" t="s">
        <v>17</v>
      </c>
    </row>
    <row r="799" spans="1:14" ht="28.8" x14ac:dyDescent="0.3">
      <c r="A799" t="s">
        <v>637</v>
      </c>
      <c r="B799" s="5" t="s">
        <v>638</v>
      </c>
      <c r="C799" s="1"/>
      <c r="D799" s="1"/>
      <c r="E799" s="1">
        <v>31940</v>
      </c>
      <c r="F799" s="1"/>
      <c r="G799" s="1"/>
      <c r="H799" t="s">
        <v>964</v>
      </c>
      <c r="I799">
        <v>2021</v>
      </c>
      <c r="J799" s="5" t="s">
        <v>602</v>
      </c>
      <c r="K799" t="s">
        <v>46</v>
      </c>
      <c r="L799" t="s">
        <v>47</v>
      </c>
      <c r="M799">
        <v>1000</v>
      </c>
      <c r="N799" t="s">
        <v>17</v>
      </c>
    </row>
    <row r="800" spans="1:14" ht="28.8" x14ac:dyDescent="0.3">
      <c r="A800" t="s">
        <v>637</v>
      </c>
      <c r="B800" s="5" t="s">
        <v>638</v>
      </c>
      <c r="C800" s="1"/>
      <c r="D800" s="1"/>
      <c r="E800" s="1"/>
      <c r="F800" s="1">
        <v>10961.88</v>
      </c>
      <c r="G800" s="1"/>
      <c r="H800" t="s">
        <v>964</v>
      </c>
      <c r="I800">
        <v>2022</v>
      </c>
      <c r="J800" s="5" t="s">
        <v>670</v>
      </c>
      <c r="K800" t="s">
        <v>46</v>
      </c>
      <c r="L800" t="s">
        <v>47</v>
      </c>
      <c r="M800">
        <v>1000</v>
      </c>
      <c r="N800" t="s">
        <v>17</v>
      </c>
    </row>
    <row r="801" spans="1:14" ht="28.8" x14ac:dyDescent="0.3">
      <c r="A801" t="s">
        <v>73</v>
      </c>
      <c r="B801" s="5" t="s">
        <v>74</v>
      </c>
      <c r="C801" s="1"/>
      <c r="D801" s="1"/>
      <c r="E801" s="1"/>
      <c r="F801" s="1"/>
      <c r="G801" s="1">
        <v>14949.33</v>
      </c>
      <c r="H801" t="s">
        <v>964</v>
      </c>
      <c r="I801">
        <v>2023</v>
      </c>
      <c r="J801" s="5" t="s">
        <v>553</v>
      </c>
      <c r="K801" t="s">
        <v>46</v>
      </c>
      <c r="L801" t="s">
        <v>47</v>
      </c>
      <c r="M801">
        <v>1070</v>
      </c>
      <c r="N801" t="s">
        <v>23</v>
      </c>
    </row>
    <row r="802" spans="1:14" x14ac:dyDescent="0.3">
      <c r="A802" t="s">
        <v>878</v>
      </c>
      <c r="B802" s="5" t="s">
        <v>879</v>
      </c>
      <c r="C802" s="1">
        <v>6000</v>
      </c>
      <c r="D802" s="1"/>
      <c r="E802" s="1"/>
      <c r="F802" s="1"/>
      <c r="G802" s="1"/>
      <c r="H802" t="s">
        <v>967</v>
      </c>
      <c r="I802">
        <v>2019</v>
      </c>
      <c r="J802" s="5" t="s">
        <v>986</v>
      </c>
      <c r="K802" t="s">
        <v>46</v>
      </c>
      <c r="L802" t="s">
        <v>47</v>
      </c>
      <c r="M802">
        <v>1070</v>
      </c>
      <c r="N802" t="s">
        <v>23</v>
      </c>
    </row>
    <row r="803" spans="1:14" ht="28.8" x14ac:dyDescent="0.3">
      <c r="A803" t="s">
        <v>639</v>
      </c>
      <c r="B803" s="5" t="s">
        <v>640</v>
      </c>
      <c r="C803" s="1">
        <v>36000</v>
      </c>
      <c r="D803" s="1"/>
      <c r="E803" s="1"/>
      <c r="F803" s="1"/>
      <c r="G803" s="1"/>
      <c r="H803" t="s">
        <v>964</v>
      </c>
      <c r="I803">
        <v>2019</v>
      </c>
      <c r="J803" s="5" t="s">
        <v>602</v>
      </c>
      <c r="K803" t="s">
        <v>46</v>
      </c>
      <c r="L803" t="s">
        <v>47</v>
      </c>
      <c r="M803">
        <v>1000</v>
      </c>
      <c r="N803" t="s">
        <v>17</v>
      </c>
    </row>
    <row r="804" spans="1:14" ht="28.8" x14ac:dyDescent="0.3">
      <c r="A804" t="s">
        <v>639</v>
      </c>
      <c r="B804" s="5" t="s">
        <v>640</v>
      </c>
      <c r="C804" s="1"/>
      <c r="D804" s="1">
        <v>41605</v>
      </c>
      <c r="E804" s="1"/>
      <c r="F804" s="1"/>
      <c r="G804" s="1"/>
      <c r="H804" t="s">
        <v>964</v>
      </c>
      <c r="I804">
        <v>2020</v>
      </c>
      <c r="J804" s="5" t="s">
        <v>602</v>
      </c>
      <c r="K804" t="s">
        <v>46</v>
      </c>
      <c r="L804" t="s">
        <v>47</v>
      </c>
      <c r="M804">
        <v>1000</v>
      </c>
      <c r="N804" t="s">
        <v>17</v>
      </c>
    </row>
    <row r="805" spans="1:14" ht="28.8" x14ac:dyDescent="0.3">
      <c r="A805" t="s">
        <v>639</v>
      </c>
      <c r="B805" s="5" t="s">
        <v>640</v>
      </c>
      <c r="C805" s="1"/>
      <c r="D805" s="1"/>
      <c r="E805" s="1">
        <v>23678.2</v>
      </c>
      <c r="F805" s="1"/>
      <c r="G805" s="1"/>
      <c r="H805" t="s">
        <v>964</v>
      </c>
      <c r="I805">
        <v>2021</v>
      </c>
      <c r="J805" s="5" t="s">
        <v>602</v>
      </c>
      <c r="K805" t="s">
        <v>46</v>
      </c>
      <c r="L805" t="s">
        <v>47</v>
      </c>
      <c r="M805">
        <v>1000</v>
      </c>
      <c r="N805" t="s">
        <v>17</v>
      </c>
    </row>
    <row r="806" spans="1:14" ht="28.8" x14ac:dyDescent="0.3">
      <c r="A806" t="s">
        <v>639</v>
      </c>
      <c r="B806" s="5" t="s">
        <v>640</v>
      </c>
      <c r="C806" s="1"/>
      <c r="D806" s="1"/>
      <c r="E806" s="1">
        <v>11280</v>
      </c>
      <c r="F806" s="1"/>
      <c r="G806" s="1"/>
      <c r="H806" t="s">
        <v>964</v>
      </c>
      <c r="I806">
        <v>2021</v>
      </c>
      <c r="J806" s="5" t="s">
        <v>602</v>
      </c>
      <c r="K806" t="s">
        <v>46</v>
      </c>
      <c r="L806" t="s">
        <v>47</v>
      </c>
      <c r="M806">
        <v>1000</v>
      </c>
      <c r="N806" t="s">
        <v>17</v>
      </c>
    </row>
    <row r="807" spans="1:14" ht="28.8" x14ac:dyDescent="0.3">
      <c r="A807" t="s">
        <v>143</v>
      </c>
      <c r="B807" s="5" t="s">
        <v>144</v>
      </c>
      <c r="C807" s="1"/>
      <c r="D807" s="1">
        <v>108488.64</v>
      </c>
      <c r="E807" s="1"/>
      <c r="F807" s="1"/>
      <c r="G807" s="1"/>
      <c r="H807" t="s">
        <v>965</v>
      </c>
      <c r="I807">
        <v>2020</v>
      </c>
      <c r="J807" s="5" t="s">
        <v>113</v>
      </c>
      <c r="K807" t="s">
        <v>46</v>
      </c>
      <c r="L807" t="s">
        <v>114</v>
      </c>
      <c r="M807">
        <v>1050</v>
      </c>
      <c r="N807" t="s">
        <v>56</v>
      </c>
    </row>
    <row r="808" spans="1:14" ht="28.8" x14ac:dyDescent="0.3">
      <c r="A808" t="s">
        <v>595</v>
      </c>
      <c r="B808" s="5" t="s">
        <v>596</v>
      </c>
      <c r="C808" s="1"/>
      <c r="D808" s="1"/>
      <c r="E808" s="1"/>
      <c r="F808" s="1"/>
      <c r="G808" s="1">
        <v>14785.06</v>
      </c>
      <c r="H808" s="2" t="s">
        <v>967</v>
      </c>
      <c r="I808" s="2">
        <v>2023</v>
      </c>
      <c r="J808" s="6" t="s">
        <v>935</v>
      </c>
      <c r="K808" s="2" t="s">
        <v>67</v>
      </c>
      <c r="L808" s="2" t="s">
        <v>47</v>
      </c>
      <c r="M808" s="2">
        <v>1080</v>
      </c>
      <c r="N808" s="2" t="s">
        <v>28</v>
      </c>
    </row>
    <row r="809" spans="1:14" ht="28.8" x14ac:dyDescent="0.3">
      <c r="A809" t="s">
        <v>143</v>
      </c>
      <c r="B809" s="5" t="s">
        <v>144</v>
      </c>
      <c r="C809" s="1">
        <v>167756.25</v>
      </c>
      <c r="D809" s="1">
        <v>158557.67000000001</v>
      </c>
      <c r="E809" s="1">
        <v>159794.70000000001</v>
      </c>
      <c r="F809" s="1">
        <v>166291.10999999999</v>
      </c>
      <c r="G809" s="1"/>
      <c r="H809" t="s">
        <v>964</v>
      </c>
      <c r="I809">
        <v>2017</v>
      </c>
      <c r="J809" s="5" t="s">
        <v>799</v>
      </c>
      <c r="K809" t="s">
        <v>15</v>
      </c>
      <c r="L809" t="s">
        <v>47</v>
      </c>
      <c r="M809">
        <v>1050</v>
      </c>
      <c r="N809" t="s">
        <v>56</v>
      </c>
    </row>
    <row r="810" spans="1:14" ht="28.8" x14ac:dyDescent="0.3">
      <c r="A810" t="s">
        <v>587</v>
      </c>
      <c r="B810" s="5" t="s">
        <v>588</v>
      </c>
      <c r="C810" s="1">
        <v>22629.230000000003</v>
      </c>
      <c r="D810" s="1"/>
      <c r="E810" s="1"/>
      <c r="F810" s="1"/>
      <c r="G810" s="1"/>
      <c r="H810" t="s">
        <v>964</v>
      </c>
      <c r="I810">
        <v>2019</v>
      </c>
      <c r="J810" s="5" t="s">
        <v>566</v>
      </c>
      <c r="K810" t="s">
        <v>46</v>
      </c>
      <c r="L810" t="s">
        <v>47</v>
      </c>
      <c r="M810">
        <v>1030</v>
      </c>
      <c r="N810" t="s">
        <v>20</v>
      </c>
    </row>
    <row r="811" spans="1:14" ht="28.8" x14ac:dyDescent="0.3">
      <c r="A811" t="s">
        <v>701</v>
      </c>
      <c r="B811" s="5" t="s">
        <v>702</v>
      </c>
      <c r="C811" s="1"/>
      <c r="D811" s="1"/>
      <c r="E811" s="1"/>
      <c r="F811" s="1">
        <v>47833.760000000002</v>
      </c>
      <c r="G811" s="1"/>
      <c r="H811" t="s">
        <v>964</v>
      </c>
      <c r="I811">
        <v>2022</v>
      </c>
      <c r="J811" s="5" t="s">
        <v>670</v>
      </c>
      <c r="K811" t="s">
        <v>46</v>
      </c>
      <c r="L811" t="s">
        <v>47</v>
      </c>
      <c r="M811">
        <v>1060</v>
      </c>
      <c r="N811" t="s">
        <v>53</v>
      </c>
    </row>
    <row r="812" spans="1:14" ht="28.8" x14ac:dyDescent="0.3">
      <c r="A812" s="7" t="s">
        <v>589</v>
      </c>
      <c r="B812" s="8" t="s">
        <v>590</v>
      </c>
      <c r="C812" s="1"/>
      <c r="D812" s="1">
        <v>26711.77</v>
      </c>
      <c r="E812" s="1"/>
      <c r="F812" s="1"/>
      <c r="G812" s="1"/>
      <c r="H812" t="s">
        <v>964</v>
      </c>
      <c r="I812">
        <v>2020</v>
      </c>
      <c r="J812" s="5" t="s">
        <v>566</v>
      </c>
      <c r="K812" t="s">
        <v>46</v>
      </c>
      <c r="L812" t="s">
        <v>47</v>
      </c>
      <c r="M812">
        <v>1060</v>
      </c>
      <c r="N812" t="s">
        <v>53</v>
      </c>
    </row>
    <row r="813" spans="1:14" ht="28.8" x14ac:dyDescent="0.3">
      <c r="A813" t="s">
        <v>589</v>
      </c>
      <c r="B813" s="5" t="s">
        <v>590</v>
      </c>
      <c r="C813" s="1">
        <v>9469</v>
      </c>
      <c r="D813" s="1"/>
      <c r="E813" s="1"/>
      <c r="F813" s="1"/>
      <c r="G813" s="1"/>
      <c r="H813" t="s">
        <v>964</v>
      </c>
      <c r="I813">
        <v>2019</v>
      </c>
      <c r="J813" s="5" t="s">
        <v>602</v>
      </c>
      <c r="K813" t="s">
        <v>46</v>
      </c>
      <c r="L813" t="s">
        <v>47</v>
      </c>
      <c r="M813">
        <v>1000</v>
      </c>
      <c r="N813" t="s">
        <v>17</v>
      </c>
    </row>
    <row r="814" spans="1:14" ht="28.8" x14ac:dyDescent="0.3">
      <c r="A814" t="s">
        <v>416</v>
      </c>
      <c r="B814" s="5" t="s">
        <v>417</v>
      </c>
      <c r="C814" s="1"/>
      <c r="D814" s="1"/>
      <c r="E814" s="1"/>
      <c r="F814" s="1"/>
      <c r="G814" s="1">
        <v>13986</v>
      </c>
      <c r="H814" t="s">
        <v>964</v>
      </c>
      <c r="I814">
        <v>2023</v>
      </c>
      <c r="J814" s="5" t="s">
        <v>670</v>
      </c>
      <c r="K814" t="s">
        <v>46</v>
      </c>
      <c r="L814" t="s">
        <v>47</v>
      </c>
      <c r="M814">
        <v>1030</v>
      </c>
      <c r="N814" t="s">
        <v>20</v>
      </c>
    </row>
    <row r="815" spans="1:14" ht="28.8" x14ac:dyDescent="0.3">
      <c r="A815" t="s">
        <v>41</v>
      </c>
      <c r="B815" s="5" t="s">
        <v>42</v>
      </c>
      <c r="C815" s="1"/>
      <c r="D815" s="1"/>
      <c r="E815" s="1"/>
      <c r="F815" s="1"/>
      <c r="G815" s="1">
        <v>13481.71</v>
      </c>
      <c r="H815" t="s">
        <v>967</v>
      </c>
      <c r="I815">
        <v>2023</v>
      </c>
      <c r="J815" s="5" t="s">
        <v>943</v>
      </c>
      <c r="K815" t="s">
        <v>67</v>
      </c>
      <c r="L815" t="s">
        <v>16</v>
      </c>
      <c r="M815">
        <v>1000</v>
      </c>
      <c r="N815" t="s">
        <v>17</v>
      </c>
    </row>
    <row r="816" spans="1:14" ht="28.8" x14ac:dyDescent="0.3">
      <c r="A816" t="s">
        <v>589</v>
      </c>
      <c r="B816" s="5" t="s">
        <v>590</v>
      </c>
      <c r="C816" s="1">
        <v>102472.31</v>
      </c>
      <c r="D816" s="1">
        <v>96853.450000000012</v>
      </c>
      <c r="E816" s="1">
        <v>97609.07</v>
      </c>
      <c r="F816" s="1">
        <v>101577.34</v>
      </c>
      <c r="G816" s="1"/>
      <c r="H816" t="s">
        <v>964</v>
      </c>
      <c r="I816">
        <v>2017</v>
      </c>
      <c r="J816" s="5" t="s">
        <v>799</v>
      </c>
      <c r="K816" t="s">
        <v>15</v>
      </c>
      <c r="L816" t="s">
        <v>47</v>
      </c>
      <c r="M816">
        <v>1000</v>
      </c>
      <c r="N816" t="s">
        <v>17</v>
      </c>
    </row>
    <row r="817" spans="1:14" ht="28.8" x14ac:dyDescent="0.3">
      <c r="A817" t="s">
        <v>51</v>
      </c>
      <c r="B817" s="5" t="s">
        <v>505</v>
      </c>
      <c r="C817" s="1">
        <v>64656.81</v>
      </c>
      <c r="D817" s="1">
        <v>64656.81</v>
      </c>
      <c r="E817" s="1">
        <v>64656.81</v>
      </c>
      <c r="F817" s="1">
        <v>64656.81</v>
      </c>
      <c r="G817" s="1">
        <v>64656.81</v>
      </c>
      <c r="H817" t="s">
        <v>983</v>
      </c>
      <c r="I817">
        <v>2019</v>
      </c>
      <c r="J817" s="5" t="s">
        <v>506</v>
      </c>
      <c r="K817" s="2" t="s">
        <v>888</v>
      </c>
      <c r="L817" t="s">
        <v>16</v>
      </c>
      <c r="M817">
        <v>1000</v>
      </c>
      <c r="N817" t="s">
        <v>17</v>
      </c>
    </row>
    <row r="818" spans="1:14" ht="28.8" x14ac:dyDescent="0.3">
      <c r="A818" t="s">
        <v>785</v>
      </c>
      <c r="B818" s="5" t="s">
        <v>786</v>
      </c>
      <c r="C818" s="1"/>
      <c r="D818" s="1"/>
      <c r="E818" s="1"/>
      <c r="F818" s="1"/>
      <c r="G818" s="1">
        <v>13409.19</v>
      </c>
      <c r="H818" s="2" t="s">
        <v>967</v>
      </c>
      <c r="I818" s="2">
        <v>2023</v>
      </c>
      <c r="J818" s="6" t="s">
        <v>935</v>
      </c>
      <c r="K818" s="2" t="s">
        <v>67</v>
      </c>
      <c r="L818" s="2" t="s">
        <v>47</v>
      </c>
      <c r="M818" s="2">
        <v>1000</v>
      </c>
      <c r="N818" s="2" t="s">
        <v>17</v>
      </c>
    </row>
    <row r="819" spans="1:14" ht="28.8" x14ac:dyDescent="0.3">
      <c r="A819" t="s">
        <v>145</v>
      </c>
      <c r="B819" s="5" t="s">
        <v>146</v>
      </c>
      <c r="C819" s="1"/>
      <c r="D819" s="1">
        <v>159999.99</v>
      </c>
      <c r="E819" s="1"/>
      <c r="F819" s="1"/>
      <c r="G819" s="1"/>
      <c r="H819" t="s">
        <v>965</v>
      </c>
      <c r="I819">
        <v>2020</v>
      </c>
      <c r="J819" s="5" t="s">
        <v>113</v>
      </c>
      <c r="K819" t="s">
        <v>46</v>
      </c>
      <c r="L819" t="s">
        <v>114</v>
      </c>
      <c r="M819">
        <v>1080</v>
      </c>
      <c r="N819" t="s">
        <v>28</v>
      </c>
    </row>
    <row r="820" spans="1:14" ht="28.8" x14ac:dyDescent="0.3">
      <c r="A820" t="s">
        <v>41</v>
      </c>
      <c r="B820" s="5" t="s">
        <v>42</v>
      </c>
      <c r="C820" s="1"/>
      <c r="D820" s="1"/>
      <c r="E820" s="1"/>
      <c r="F820" s="1"/>
      <c r="G820" s="1">
        <v>13382.13</v>
      </c>
      <c r="H820" t="s">
        <v>967</v>
      </c>
      <c r="I820">
        <v>2023</v>
      </c>
      <c r="J820" s="5" t="s">
        <v>945</v>
      </c>
      <c r="K820" t="s">
        <v>67</v>
      </c>
      <c r="L820" t="s">
        <v>16</v>
      </c>
      <c r="M820">
        <v>1000</v>
      </c>
      <c r="N820" t="s">
        <v>17</v>
      </c>
    </row>
    <row r="821" spans="1:14" ht="28.8" x14ac:dyDescent="0.3">
      <c r="A821" t="s">
        <v>276</v>
      </c>
      <c r="B821" s="5" t="s">
        <v>277</v>
      </c>
      <c r="C821" s="1"/>
      <c r="D821" s="1"/>
      <c r="E821" s="1"/>
      <c r="F821" s="1"/>
      <c r="G821" s="1">
        <v>12479.7</v>
      </c>
      <c r="H821" s="2" t="s">
        <v>967</v>
      </c>
      <c r="I821" s="2">
        <v>2023</v>
      </c>
      <c r="J821" s="6" t="s">
        <v>935</v>
      </c>
      <c r="K821" s="2" t="s">
        <v>67</v>
      </c>
      <c r="L821" s="2" t="s">
        <v>47</v>
      </c>
      <c r="M821" s="2">
        <v>1030</v>
      </c>
      <c r="N821" s="2" t="s">
        <v>20</v>
      </c>
    </row>
    <row r="822" spans="1:14" ht="28.8" x14ac:dyDescent="0.3">
      <c r="A822" t="s">
        <v>145</v>
      </c>
      <c r="B822" s="5" t="s">
        <v>146</v>
      </c>
      <c r="C822" s="1">
        <v>1000101.04</v>
      </c>
      <c r="D822" s="1">
        <v>945262.47</v>
      </c>
      <c r="E822" s="1">
        <v>952637.18</v>
      </c>
      <c r="F822" s="1">
        <v>991366.39</v>
      </c>
      <c r="G822" s="1"/>
      <c r="H822" t="s">
        <v>964</v>
      </c>
      <c r="I822">
        <v>2017</v>
      </c>
      <c r="J822" s="5" t="s">
        <v>799</v>
      </c>
      <c r="K822" t="s">
        <v>15</v>
      </c>
      <c r="L822" t="s">
        <v>47</v>
      </c>
      <c r="M822">
        <v>1080</v>
      </c>
      <c r="N822" t="s">
        <v>28</v>
      </c>
    </row>
    <row r="823" spans="1:14" ht="28.8" x14ac:dyDescent="0.3">
      <c r="A823" t="s">
        <v>147</v>
      </c>
      <c r="B823" s="5" t="s">
        <v>148</v>
      </c>
      <c r="C823" s="1"/>
      <c r="D823" s="1">
        <v>366102.71</v>
      </c>
      <c r="E823" s="1"/>
      <c r="F823" s="1"/>
      <c r="G823" s="1"/>
      <c r="H823" t="s">
        <v>965</v>
      </c>
      <c r="I823">
        <v>2020</v>
      </c>
      <c r="J823" s="5" t="s">
        <v>113</v>
      </c>
      <c r="K823" t="s">
        <v>46</v>
      </c>
      <c r="L823" t="s">
        <v>114</v>
      </c>
      <c r="M823">
        <v>1000</v>
      </c>
      <c r="N823" t="s">
        <v>17</v>
      </c>
    </row>
    <row r="824" spans="1:14" ht="28.8" x14ac:dyDescent="0.3">
      <c r="A824" t="s">
        <v>147</v>
      </c>
      <c r="B824" s="5" t="s">
        <v>148</v>
      </c>
      <c r="C824" s="1">
        <v>60686.17</v>
      </c>
      <c r="D824" s="1">
        <v>70278.95</v>
      </c>
      <c r="E824" s="1"/>
      <c r="F824" s="1"/>
      <c r="G824" s="1"/>
      <c r="H824" t="s">
        <v>966</v>
      </c>
      <c r="I824">
        <v>2019</v>
      </c>
      <c r="J824" s="5" t="s">
        <v>194</v>
      </c>
      <c r="K824" t="s">
        <v>193</v>
      </c>
      <c r="L824" t="s">
        <v>47</v>
      </c>
      <c r="M824">
        <v>1000</v>
      </c>
      <c r="N824" t="s">
        <v>17</v>
      </c>
    </row>
    <row r="825" spans="1:14" ht="43.2" x14ac:dyDescent="0.3">
      <c r="A825" t="s">
        <v>147</v>
      </c>
      <c r="B825" s="5" t="s">
        <v>148</v>
      </c>
      <c r="C825" s="1">
        <v>34452</v>
      </c>
      <c r="D825" s="1">
        <v>56644.7</v>
      </c>
      <c r="E825" s="1"/>
      <c r="F825" s="1"/>
      <c r="G825" s="1"/>
      <c r="H825" t="s">
        <v>969</v>
      </c>
      <c r="I825">
        <v>2019</v>
      </c>
      <c r="J825" s="5" t="s">
        <v>835</v>
      </c>
      <c r="K825" t="s">
        <v>193</v>
      </c>
      <c r="L825" t="s">
        <v>47</v>
      </c>
      <c r="M825">
        <v>1000</v>
      </c>
      <c r="N825" t="s">
        <v>17</v>
      </c>
    </row>
    <row r="826" spans="1:14" ht="28.8" x14ac:dyDescent="0.3">
      <c r="A826" t="s">
        <v>147</v>
      </c>
      <c r="B826" s="5" t="s">
        <v>148</v>
      </c>
      <c r="C826" s="1">
        <v>438827.11000000004</v>
      </c>
      <c r="D826" s="1">
        <v>417191.61</v>
      </c>
      <c r="E826" s="1"/>
      <c r="F826" s="1"/>
      <c r="G826" s="1"/>
      <c r="H826" t="s">
        <v>970</v>
      </c>
      <c r="I826">
        <v>2016</v>
      </c>
      <c r="J826" s="5" t="s">
        <v>857</v>
      </c>
      <c r="K826" t="s">
        <v>15</v>
      </c>
      <c r="L826" t="s">
        <v>47</v>
      </c>
      <c r="M826">
        <v>1000</v>
      </c>
      <c r="N826" t="s">
        <v>17</v>
      </c>
    </row>
    <row r="827" spans="1:14" ht="28.8" x14ac:dyDescent="0.3">
      <c r="A827" t="s">
        <v>197</v>
      </c>
      <c r="B827" s="5" t="s">
        <v>198</v>
      </c>
      <c r="C827" s="1"/>
      <c r="D827" s="1"/>
      <c r="E827" s="1"/>
      <c r="F827" s="1"/>
      <c r="G827" s="1">
        <v>11997.87</v>
      </c>
      <c r="H827" s="2" t="s">
        <v>967</v>
      </c>
      <c r="I827" s="2">
        <v>2023</v>
      </c>
      <c r="J827" s="6" t="s">
        <v>935</v>
      </c>
      <c r="K827" s="2" t="s">
        <v>67</v>
      </c>
      <c r="L827" s="2" t="s">
        <v>47</v>
      </c>
      <c r="M827" s="2">
        <v>1000</v>
      </c>
      <c r="N827" s="2" t="s">
        <v>17</v>
      </c>
    </row>
    <row r="828" spans="1:14" ht="28.8" x14ac:dyDescent="0.3">
      <c r="A828" t="s">
        <v>453</v>
      </c>
      <c r="B828" s="5" t="s">
        <v>454</v>
      </c>
      <c r="C828" s="1">
        <f>56250+69.56+6250</f>
        <v>62569.56</v>
      </c>
      <c r="D828" s="1">
        <f>63289.87+3204.58+1668.5+2219.96+2959.16</f>
        <v>73342.070000000007</v>
      </c>
      <c r="E828" s="1">
        <v>63936.49</v>
      </c>
      <c r="F828" s="1">
        <v>67834.06</v>
      </c>
      <c r="G828" s="1"/>
      <c r="H828" t="s">
        <v>979</v>
      </c>
      <c r="I828">
        <v>2018</v>
      </c>
      <c r="J828" s="5" t="s">
        <v>455</v>
      </c>
      <c r="K828" t="s">
        <v>193</v>
      </c>
      <c r="L828" t="s">
        <v>16</v>
      </c>
      <c r="M828">
        <v>1060</v>
      </c>
      <c r="N828" t="s">
        <v>53</v>
      </c>
    </row>
    <row r="829" spans="1:14" ht="28.8" x14ac:dyDescent="0.3">
      <c r="A829" t="s">
        <v>453</v>
      </c>
      <c r="B829" s="5" t="s">
        <v>454</v>
      </c>
      <c r="C829" s="1"/>
      <c r="D829" s="1"/>
      <c r="E829" s="1">
        <v>1384.34</v>
      </c>
      <c r="F829" s="1"/>
      <c r="G829" s="1"/>
      <c r="H829" t="s">
        <v>979</v>
      </c>
      <c r="I829">
        <v>2021</v>
      </c>
      <c r="J829" s="5" t="s">
        <v>457</v>
      </c>
      <c r="K829" t="s">
        <v>15</v>
      </c>
      <c r="L829" t="s">
        <v>16</v>
      </c>
      <c r="M829">
        <v>1060</v>
      </c>
      <c r="N829" t="s">
        <v>53</v>
      </c>
    </row>
    <row r="830" spans="1:14" ht="28.8" x14ac:dyDescent="0.3">
      <c r="A830" t="s">
        <v>453</v>
      </c>
      <c r="B830" s="5" t="s">
        <v>454</v>
      </c>
      <c r="C830" s="1">
        <v>1992.74</v>
      </c>
      <c r="D830" s="1"/>
      <c r="E830" s="1">
        <v>3341.2</v>
      </c>
      <c r="F830" s="1"/>
      <c r="G830" s="1">
        <v>3961.16</v>
      </c>
      <c r="H830" t="s">
        <v>979</v>
      </c>
      <c r="I830">
        <v>2018</v>
      </c>
      <c r="J830" s="5" t="s">
        <v>458</v>
      </c>
      <c r="K830" t="s">
        <v>15</v>
      </c>
      <c r="L830" t="s">
        <v>16</v>
      </c>
      <c r="M830">
        <v>1060</v>
      </c>
      <c r="N830" t="s">
        <v>53</v>
      </c>
    </row>
    <row r="831" spans="1:14" ht="28.8" x14ac:dyDescent="0.3">
      <c r="A831" t="s">
        <v>453</v>
      </c>
      <c r="B831" s="5" t="s">
        <v>454</v>
      </c>
      <c r="C831" s="1">
        <v>4935.32</v>
      </c>
      <c r="D831" s="1"/>
      <c r="E831" s="1">
        <v>5713.4</v>
      </c>
      <c r="F831" s="1">
        <v>6867.36</v>
      </c>
      <c r="G831" s="1">
        <v>7038.7</v>
      </c>
      <c r="H831" t="s">
        <v>979</v>
      </c>
      <c r="I831">
        <v>2018</v>
      </c>
      <c r="J831" s="5" t="s">
        <v>458</v>
      </c>
      <c r="K831" t="s">
        <v>15</v>
      </c>
      <c r="L831" t="s">
        <v>16</v>
      </c>
      <c r="M831">
        <v>1060</v>
      </c>
      <c r="N831" t="s">
        <v>53</v>
      </c>
    </row>
    <row r="832" spans="1:14" ht="28.8" x14ac:dyDescent="0.3">
      <c r="A832" t="s">
        <v>453</v>
      </c>
      <c r="B832" s="5" t="s">
        <v>454</v>
      </c>
      <c r="C832" s="1">
        <v>2422.06</v>
      </c>
      <c r="D832" s="1"/>
      <c r="E832" s="1">
        <v>3127.85</v>
      </c>
      <c r="F832" s="1">
        <v>1686.48</v>
      </c>
      <c r="G832" s="1">
        <v>4603.04</v>
      </c>
      <c r="H832" t="s">
        <v>979</v>
      </c>
      <c r="I832">
        <v>2018</v>
      </c>
      <c r="J832" s="5" t="s">
        <v>458</v>
      </c>
      <c r="K832" t="s">
        <v>15</v>
      </c>
      <c r="L832" t="s">
        <v>16</v>
      </c>
      <c r="M832">
        <v>1060</v>
      </c>
      <c r="N832" t="s">
        <v>53</v>
      </c>
    </row>
    <row r="833" spans="1:14" ht="28.8" x14ac:dyDescent="0.3">
      <c r="A833" t="s">
        <v>453</v>
      </c>
      <c r="B833" s="5" t="s">
        <v>454</v>
      </c>
      <c r="C833" s="1">
        <v>2356.92</v>
      </c>
      <c r="D833" s="1"/>
      <c r="E833" s="1">
        <v>3443.64</v>
      </c>
      <c r="F833" s="1">
        <v>1309.19</v>
      </c>
      <c r="G833" s="1">
        <v>4205.6400000000003</v>
      </c>
      <c r="H833" t="s">
        <v>979</v>
      </c>
      <c r="I833">
        <v>2018</v>
      </c>
      <c r="J833" s="5" t="s">
        <v>458</v>
      </c>
      <c r="K833" t="s">
        <v>15</v>
      </c>
      <c r="L833" t="s">
        <v>16</v>
      </c>
      <c r="M833">
        <v>1060</v>
      </c>
      <c r="N833" t="s">
        <v>53</v>
      </c>
    </row>
    <row r="834" spans="1:14" ht="28.8" x14ac:dyDescent="0.3">
      <c r="A834" t="s">
        <v>41</v>
      </c>
      <c r="B834" s="5" t="s">
        <v>42</v>
      </c>
      <c r="C834" s="1"/>
      <c r="D834" s="1"/>
      <c r="E834" s="1"/>
      <c r="F834" s="1"/>
      <c r="G834" s="1">
        <v>10370.549999999999</v>
      </c>
      <c r="H834" t="s">
        <v>967</v>
      </c>
      <c r="I834">
        <v>2023</v>
      </c>
      <c r="J834" s="5" t="s">
        <v>943</v>
      </c>
      <c r="K834" t="s">
        <v>67</v>
      </c>
      <c r="L834" t="s">
        <v>16</v>
      </c>
      <c r="M834">
        <v>1000</v>
      </c>
      <c r="N834" t="s">
        <v>17</v>
      </c>
    </row>
    <row r="835" spans="1:14" ht="28.8" x14ac:dyDescent="0.3">
      <c r="A835" t="s">
        <v>54</v>
      </c>
      <c r="B835" s="5" t="s">
        <v>55</v>
      </c>
      <c r="C835" s="1"/>
      <c r="D835" s="1"/>
      <c r="E835" s="1"/>
      <c r="F835" s="1"/>
      <c r="G835" s="1">
        <v>10000</v>
      </c>
      <c r="H835" t="s">
        <v>982</v>
      </c>
      <c r="I835">
        <v>2023</v>
      </c>
      <c r="J835" s="5" t="s">
        <v>52</v>
      </c>
      <c r="K835" t="s">
        <v>46</v>
      </c>
      <c r="L835" t="s">
        <v>47</v>
      </c>
      <c r="M835">
        <v>1050</v>
      </c>
      <c r="N835" t="s">
        <v>56</v>
      </c>
    </row>
    <row r="836" spans="1:14" ht="28.8" x14ac:dyDescent="0.3">
      <c r="A836" t="s">
        <v>399</v>
      </c>
      <c r="B836" s="5" t="s">
        <v>400</v>
      </c>
      <c r="C836" s="1"/>
      <c r="D836" s="1"/>
      <c r="E836" s="1"/>
      <c r="F836" s="1"/>
      <c r="G836" s="1">
        <v>10000</v>
      </c>
      <c r="H836" t="s">
        <v>967</v>
      </c>
      <c r="I836">
        <v>2023</v>
      </c>
      <c r="J836" s="5" t="s">
        <v>396</v>
      </c>
      <c r="K836" t="s">
        <v>46</v>
      </c>
      <c r="L836" t="s">
        <v>47</v>
      </c>
      <c r="M836">
        <v>1050</v>
      </c>
      <c r="N836" t="s">
        <v>56</v>
      </c>
    </row>
    <row r="837" spans="1:14" ht="28.8" x14ac:dyDescent="0.3">
      <c r="A837" t="s">
        <v>800</v>
      </c>
      <c r="B837" s="5" t="s">
        <v>801</v>
      </c>
      <c r="C837" s="1">
        <v>1487.84</v>
      </c>
      <c r="D837" s="1"/>
      <c r="E837" s="1"/>
      <c r="F837" s="1"/>
      <c r="G837" s="1"/>
      <c r="H837" t="s">
        <v>966</v>
      </c>
      <c r="I837">
        <v>2019</v>
      </c>
      <c r="J837" s="5" t="s">
        <v>194</v>
      </c>
      <c r="K837" t="s">
        <v>193</v>
      </c>
      <c r="L837" t="s">
        <v>47</v>
      </c>
      <c r="M837">
        <v>1070</v>
      </c>
      <c r="N837" t="s">
        <v>23</v>
      </c>
    </row>
    <row r="838" spans="1:14" ht="28.8" x14ac:dyDescent="0.3">
      <c r="A838" t="s">
        <v>800</v>
      </c>
      <c r="B838" s="5" t="s">
        <v>801</v>
      </c>
      <c r="C838" s="1">
        <v>73150.709999999992</v>
      </c>
      <c r="D838" s="1"/>
      <c r="E838" s="1"/>
      <c r="F838" s="1"/>
      <c r="G838" s="1"/>
      <c r="H838" t="s">
        <v>964</v>
      </c>
      <c r="I838">
        <v>2017</v>
      </c>
      <c r="J838" s="5" t="s">
        <v>799</v>
      </c>
      <c r="K838" t="s">
        <v>15</v>
      </c>
      <c r="L838" t="s">
        <v>47</v>
      </c>
      <c r="M838">
        <v>1070</v>
      </c>
      <c r="N838" t="s">
        <v>23</v>
      </c>
    </row>
    <row r="839" spans="1:14" ht="28.8" x14ac:dyDescent="0.3">
      <c r="A839" t="s">
        <v>381</v>
      </c>
      <c r="B839" s="5" t="s">
        <v>382</v>
      </c>
      <c r="C839" s="1"/>
      <c r="D839" s="1"/>
      <c r="E839" s="1"/>
      <c r="F839" s="1"/>
      <c r="G839" s="1">
        <v>10000</v>
      </c>
      <c r="H839" t="s">
        <v>967</v>
      </c>
      <c r="I839">
        <v>2023</v>
      </c>
      <c r="J839" s="5" t="s">
        <v>415</v>
      </c>
      <c r="K839" t="s">
        <v>46</v>
      </c>
      <c r="L839" t="s">
        <v>47</v>
      </c>
      <c r="M839">
        <v>1030</v>
      </c>
      <c r="N839" t="s">
        <v>20</v>
      </c>
    </row>
    <row r="840" spans="1:14" ht="28.8" x14ac:dyDescent="0.3">
      <c r="A840" t="s">
        <v>149</v>
      </c>
      <c r="B840" s="5" t="s">
        <v>150</v>
      </c>
      <c r="C840" s="1"/>
      <c r="D840" s="1">
        <v>159215.65</v>
      </c>
      <c r="E840" s="1"/>
      <c r="F840" s="1"/>
      <c r="G840" s="1"/>
      <c r="H840" t="s">
        <v>965</v>
      </c>
      <c r="I840">
        <v>2020</v>
      </c>
      <c r="J840" s="5" t="s">
        <v>113</v>
      </c>
      <c r="K840" t="s">
        <v>46</v>
      </c>
      <c r="L840" t="s">
        <v>114</v>
      </c>
      <c r="M840">
        <v>1030</v>
      </c>
      <c r="N840" t="s">
        <v>20</v>
      </c>
    </row>
    <row r="841" spans="1:14" ht="28.8" x14ac:dyDescent="0.3">
      <c r="A841" t="s">
        <v>149</v>
      </c>
      <c r="B841" s="5" t="s">
        <v>150</v>
      </c>
      <c r="C841" s="1">
        <v>317868.94</v>
      </c>
      <c r="D841" s="1">
        <v>365416.72</v>
      </c>
      <c r="E841" s="1">
        <v>467201.92</v>
      </c>
      <c r="F841" s="1">
        <v>398729.7</v>
      </c>
      <c r="G841" s="1">
        <v>517662.3</v>
      </c>
      <c r="H841" t="s">
        <v>966</v>
      </c>
      <c r="I841">
        <v>2019</v>
      </c>
      <c r="J841" s="5" t="s">
        <v>194</v>
      </c>
      <c r="K841" t="s">
        <v>193</v>
      </c>
      <c r="L841" t="s">
        <v>47</v>
      </c>
      <c r="M841">
        <v>1030</v>
      </c>
      <c r="N841" t="s">
        <v>20</v>
      </c>
    </row>
    <row r="842" spans="1:14" ht="43.2" x14ac:dyDescent="0.3">
      <c r="A842" t="s">
        <v>149</v>
      </c>
      <c r="B842" s="5" t="s">
        <v>150</v>
      </c>
      <c r="C842" s="1">
        <f>87916.11+56359.72</f>
        <v>144275.83000000002</v>
      </c>
      <c r="D842" s="1">
        <f>137307.8+41263.25</f>
        <v>178571.05</v>
      </c>
      <c r="E842" s="1">
        <v>13717.93</v>
      </c>
      <c r="F842" s="1"/>
      <c r="G842" s="1"/>
      <c r="H842" t="s">
        <v>969</v>
      </c>
      <c r="I842">
        <v>2019</v>
      </c>
      <c r="J842" s="5" t="s">
        <v>835</v>
      </c>
      <c r="K842" t="s">
        <v>193</v>
      </c>
      <c r="L842" t="s">
        <v>47</v>
      </c>
      <c r="M842">
        <v>1030</v>
      </c>
      <c r="N842" t="s">
        <v>20</v>
      </c>
    </row>
    <row r="843" spans="1:14" ht="43.2" x14ac:dyDescent="0.3">
      <c r="A843" t="s">
        <v>149</v>
      </c>
      <c r="B843" s="5" t="s">
        <v>150</v>
      </c>
      <c r="C843" s="1"/>
      <c r="D843" s="1"/>
      <c r="E843" s="1">
        <v>2263170.5900000003</v>
      </c>
      <c r="F843" s="1">
        <v>2397372.5999999996</v>
      </c>
      <c r="G843" s="1">
        <v>2522139.9499999997</v>
      </c>
      <c r="H843" t="s">
        <v>970</v>
      </c>
      <c r="I843">
        <v>2021</v>
      </c>
      <c r="J843" s="5" t="s">
        <v>854</v>
      </c>
      <c r="K843" t="s">
        <v>15</v>
      </c>
      <c r="L843" t="s">
        <v>47</v>
      </c>
      <c r="M843">
        <v>1030</v>
      </c>
      <c r="N843" t="s">
        <v>20</v>
      </c>
    </row>
    <row r="844" spans="1:14" ht="28.8" x14ac:dyDescent="0.3">
      <c r="A844" t="s">
        <v>149</v>
      </c>
      <c r="B844" s="5" t="s">
        <v>150</v>
      </c>
      <c r="C844" s="1">
        <v>1581079.41</v>
      </c>
      <c r="D844" s="1">
        <v>1503125.13</v>
      </c>
      <c r="E844" s="1"/>
      <c r="F844" s="1"/>
      <c r="G844" s="1"/>
      <c r="H844" t="s">
        <v>970</v>
      </c>
      <c r="I844">
        <v>2016</v>
      </c>
      <c r="J844" s="5" t="s">
        <v>857</v>
      </c>
      <c r="K844" t="s">
        <v>15</v>
      </c>
      <c r="L844" t="s">
        <v>47</v>
      </c>
      <c r="M844">
        <v>1030</v>
      </c>
      <c r="N844" t="s">
        <v>20</v>
      </c>
    </row>
    <row r="845" spans="1:14" ht="28.8" x14ac:dyDescent="0.3">
      <c r="A845" t="s">
        <v>282</v>
      </c>
      <c r="B845" s="5" t="s">
        <v>283</v>
      </c>
      <c r="C845" s="1">
        <v>32391.89</v>
      </c>
      <c r="D845" s="1">
        <v>37728.99</v>
      </c>
      <c r="E845" s="1">
        <v>50224.25</v>
      </c>
      <c r="F845" s="1">
        <v>47904.2</v>
      </c>
      <c r="G845" s="1">
        <v>54639.7</v>
      </c>
      <c r="H845" t="s">
        <v>966</v>
      </c>
      <c r="I845">
        <v>2019</v>
      </c>
      <c r="J845" s="5" t="s">
        <v>194</v>
      </c>
      <c r="K845" t="s">
        <v>193</v>
      </c>
      <c r="L845" t="s">
        <v>47</v>
      </c>
      <c r="M845">
        <v>1030</v>
      </c>
      <c r="N845" t="s">
        <v>20</v>
      </c>
    </row>
    <row r="846" spans="1:14" ht="28.8" x14ac:dyDescent="0.3">
      <c r="A846" t="s">
        <v>284</v>
      </c>
      <c r="B846" s="5" t="s">
        <v>285</v>
      </c>
      <c r="C846" s="1">
        <v>18412.84</v>
      </c>
      <c r="D846" s="1">
        <v>21365.55</v>
      </c>
      <c r="E846" s="1">
        <v>35443.089999999997</v>
      </c>
      <c r="F846" s="1">
        <v>46969.81</v>
      </c>
      <c r="G846" s="1">
        <v>41429.980000000003</v>
      </c>
      <c r="H846" t="s">
        <v>966</v>
      </c>
      <c r="I846">
        <v>2019</v>
      </c>
      <c r="J846" s="5" t="s">
        <v>194</v>
      </c>
      <c r="K846" t="s">
        <v>193</v>
      </c>
      <c r="L846" t="s">
        <v>47</v>
      </c>
      <c r="M846">
        <v>1000</v>
      </c>
      <c r="N846" t="s">
        <v>17</v>
      </c>
    </row>
    <row r="847" spans="1:14" ht="43.2" x14ac:dyDescent="0.3">
      <c r="A847" t="s">
        <v>284</v>
      </c>
      <c r="B847" s="5" t="s">
        <v>285</v>
      </c>
      <c r="C847" s="1">
        <v>22968</v>
      </c>
      <c r="D847" s="1">
        <v>33055.589999999997</v>
      </c>
      <c r="E847" s="1"/>
      <c r="F847" s="1"/>
      <c r="G847" s="1"/>
      <c r="H847" t="s">
        <v>969</v>
      </c>
      <c r="I847">
        <v>2019</v>
      </c>
      <c r="J847" s="5" t="s">
        <v>835</v>
      </c>
      <c r="K847" t="s">
        <v>193</v>
      </c>
      <c r="L847" t="s">
        <v>47</v>
      </c>
      <c r="M847">
        <v>1000</v>
      </c>
      <c r="N847" t="s">
        <v>17</v>
      </c>
    </row>
    <row r="848" spans="1:14" ht="28.8" x14ac:dyDescent="0.3">
      <c r="A848" t="s">
        <v>284</v>
      </c>
      <c r="B848" s="5" t="s">
        <v>285</v>
      </c>
      <c r="C848" s="1">
        <f>123641.1+13888.54</f>
        <v>137529.64000000001</v>
      </c>
      <c r="D848" s="1">
        <v>130749.31</v>
      </c>
      <c r="E848" s="1"/>
      <c r="F848" s="1"/>
      <c r="G848" s="1"/>
      <c r="H848" t="s">
        <v>970</v>
      </c>
      <c r="I848">
        <v>2016</v>
      </c>
      <c r="J848" s="5" t="s">
        <v>852</v>
      </c>
      <c r="K848" t="s">
        <v>15</v>
      </c>
      <c r="L848" t="s">
        <v>47</v>
      </c>
      <c r="M848">
        <v>1000</v>
      </c>
      <c r="N848" t="s">
        <v>17</v>
      </c>
    </row>
    <row r="849" spans="1:14" ht="43.2" x14ac:dyDescent="0.3">
      <c r="A849" t="s">
        <v>284</v>
      </c>
      <c r="B849" s="5" t="s">
        <v>285</v>
      </c>
      <c r="C849" s="1"/>
      <c r="D849" s="1"/>
      <c r="E849" s="1">
        <v>166268.38</v>
      </c>
      <c r="F849" s="1">
        <v>176127.8</v>
      </c>
      <c r="G849" s="1">
        <v>185294.08000000002</v>
      </c>
      <c r="H849" t="s">
        <v>970</v>
      </c>
      <c r="I849">
        <v>2021</v>
      </c>
      <c r="J849" s="5" t="s">
        <v>854</v>
      </c>
      <c r="K849" t="s">
        <v>15</v>
      </c>
      <c r="L849" t="s">
        <v>47</v>
      </c>
      <c r="M849">
        <v>1000</v>
      </c>
      <c r="N849" t="s">
        <v>17</v>
      </c>
    </row>
    <row r="850" spans="1:14" ht="28.8" x14ac:dyDescent="0.3">
      <c r="A850" t="s">
        <v>286</v>
      </c>
      <c r="B850" s="5" t="s">
        <v>287</v>
      </c>
      <c r="C850" s="1">
        <v>8761.66</v>
      </c>
      <c r="D850" s="1">
        <v>20633.38</v>
      </c>
      <c r="E850" s="1">
        <v>23900.86</v>
      </c>
      <c r="F850" s="1">
        <v>27237.49</v>
      </c>
      <c r="G850" s="1">
        <v>26821.51</v>
      </c>
      <c r="H850" t="s">
        <v>966</v>
      </c>
      <c r="I850">
        <v>2019</v>
      </c>
      <c r="J850" s="5" t="s">
        <v>194</v>
      </c>
      <c r="K850" t="s">
        <v>193</v>
      </c>
      <c r="L850" t="s">
        <v>47</v>
      </c>
      <c r="M850">
        <v>1090</v>
      </c>
      <c r="N850" t="s">
        <v>58</v>
      </c>
    </row>
    <row r="851" spans="1:14" ht="43.2" x14ac:dyDescent="0.3">
      <c r="A851" t="s">
        <v>286</v>
      </c>
      <c r="B851" s="5" t="s">
        <v>287</v>
      </c>
      <c r="C851" s="1">
        <v>22968</v>
      </c>
      <c r="D851" s="1">
        <v>22968</v>
      </c>
      <c r="E851" s="1"/>
      <c r="F851" s="1"/>
      <c r="G851" s="1"/>
      <c r="H851" t="s">
        <v>969</v>
      </c>
      <c r="I851">
        <v>2019</v>
      </c>
      <c r="J851" s="5" t="s">
        <v>835</v>
      </c>
      <c r="K851" t="s">
        <v>193</v>
      </c>
      <c r="L851" t="s">
        <v>47</v>
      </c>
      <c r="M851">
        <v>1090</v>
      </c>
      <c r="N851" t="s">
        <v>58</v>
      </c>
    </row>
    <row r="852" spans="1:14" ht="28.8" x14ac:dyDescent="0.3">
      <c r="A852" s="7" t="s">
        <v>286</v>
      </c>
      <c r="B852" s="8" t="s">
        <v>287</v>
      </c>
      <c r="C852" s="1">
        <f>119437.36+13416.32</f>
        <v>132853.68</v>
      </c>
      <c r="D852" s="1">
        <v>126303.87</v>
      </c>
      <c r="E852" s="1"/>
      <c r="F852" s="1"/>
      <c r="G852" s="1"/>
      <c r="H852" t="s">
        <v>970</v>
      </c>
      <c r="I852">
        <v>2016</v>
      </c>
      <c r="J852" s="5" t="s">
        <v>852</v>
      </c>
      <c r="K852" t="s">
        <v>15</v>
      </c>
      <c r="L852" t="s">
        <v>47</v>
      </c>
      <c r="M852">
        <v>1000</v>
      </c>
      <c r="N852" t="s">
        <v>17</v>
      </c>
    </row>
    <row r="853" spans="1:14" ht="43.2" x14ac:dyDescent="0.3">
      <c r="A853" t="s">
        <v>286</v>
      </c>
      <c r="B853" s="5" t="s">
        <v>287</v>
      </c>
      <c r="C853" s="1"/>
      <c r="D853" s="1"/>
      <c r="E853" s="1">
        <v>200762.77</v>
      </c>
      <c r="F853" s="1">
        <v>212667.65</v>
      </c>
      <c r="G853" s="1">
        <v>223735.59</v>
      </c>
      <c r="H853" t="s">
        <v>970</v>
      </c>
      <c r="I853">
        <v>2021</v>
      </c>
      <c r="J853" s="5" t="s">
        <v>854</v>
      </c>
      <c r="K853" t="s">
        <v>15</v>
      </c>
      <c r="L853" t="s">
        <v>47</v>
      </c>
      <c r="M853">
        <v>1090</v>
      </c>
      <c r="N853" t="s">
        <v>58</v>
      </c>
    </row>
    <row r="854" spans="1:14" ht="28.8" x14ac:dyDescent="0.3">
      <c r="A854" t="s">
        <v>187</v>
      </c>
      <c r="B854" s="5" t="s">
        <v>188</v>
      </c>
      <c r="C854" s="1"/>
      <c r="D854" s="1"/>
      <c r="E854" s="1"/>
      <c r="F854" s="1"/>
      <c r="G854" s="1">
        <v>10000</v>
      </c>
      <c r="H854" t="s">
        <v>967</v>
      </c>
      <c r="I854">
        <v>2023</v>
      </c>
      <c r="J854" s="5" t="s">
        <v>396</v>
      </c>
      <c r="K854" t="s">
        <v>46</v>
      </c>
      <c r="L854" t="s">
        <v>47</v>
      </c>
      <c r="M854">
        <v>1080</v>
      </c>
      <c r="N854" t="s">
        <v>28</v>
      </c>
    </row>
    <row r="855" spans="1:14" ht="28.8" x14ac:dyDescent="0.3">
      <c r="A855" t="s">
        <v>290</v>
      </c>
      <c r="B855" s="5" t="s">
        <v>291</v>
      </c>
      <c r="C855" s="1"/>
      <c r="D855" s="1"/>
      <c r="E855" s="1"/>
      <c r="F855" s="1"/>
      <c r="G855" s="1">
        <v>10000</v>
      </c>
      <c r="H855" t="s">
        <v>967</v>
      </c>
      <c r="I855">
        <v>2023</v>
      </c>
      <c r="J855" s="5" t="s">
        <v>396</v>
      </c>
      <c r="K855" t="s">
        <v>46</v>
      </c>
      <c r="L855" t="s">
        <v>47</v>
      </c>
      <c r="M855">
        <v>1000</v>
      </c>
      <c r="N855" t="s">
        <v>17</v>
      </c>
    </row>
    <row r="856" spans="1:14" ht="28.8" x14ac:dyDescent="0.3">
      <c r="A856" t="s">
        <v>59</v>
      </c>
      <c r="B856" s="5" t="s">
        <v>60</v>
      </c>
      <c r="C856" s="1"/>
      <c r="D856" s="1"/>
      <c r="E856" s="1"/>
      <c r="F856" s="1"/>
      <c r="G856" s="1">
        <v>10000</v>
      </c>
      <c r="H856" t="s">
        <v>982</v>
      </c>
      <c r="I856">
        <v>2023</v>
      </c>
      <c r="J856" s="5" t="s">
        <v>52</v>
      </c>
      <c r="K856" t="s">
        <v>46</v>
      </c>
      <c r="L856" t="s">
        <v>47</v>
      </c>
      <c r="M856">
        <v>1080</v>
      </c>
      <c r="N856" t="s">
        <v>28</v>
      </c>
    </row>
    <row r="857" spans="1:14" ht="28.8" x14ac:dyDescent="0.3">
      <c r="A857" t="s">
        <v>160</v>
      </c>
      <c r="B857" s="5" t="s">
        <v>161</v>
      </c>
      <c r="C857" s="1"/>
      <c r="D857" s="1"/>
      <c r="E857" s="1"/>
      <c r="F857" s="1"/>
      <c r="G857" s="1">
        <v>10000</v>
      </c>
      <c r="H857" s="2" t="s">
        <v>964</v>
      </c>
      <c r="I857" s="2">
        <v>2023</v>
      </c>
      <c r="J857" s="6" t="s">
        <v>937</v>
      </c>
      <c r="K857" s="2" t="s">
        <v>46</v>
      </c>
      <c r="L857" s="2" t="s">
        <v>47</v>
      </c>
      <c r="M857" s="2">
        <v>1190</v>
      </c>
      <c r="N857" s="2" t="s">
        <v>157</v>
      </c>
    </row>
    <row r="858" spans="1:14" ht="28.8" x14ac:dyDescent="0.3">
      <c r="A858" t="s">
        <v>785</v>
      </c>
      <c r="B858" s="5" t="s">
        <v>786</v>
      </c>
      <c r="C858" s="1">
        <v>111054.23</v>
      </c>
      <c r="D858" s="1">
        <v>104964.79</v>
      </c>
      <c r="E858" s="1">
        <v>105783.7</v>
      </c>
      <c r="F858" s="1">
        <v>110084.31</v>
      </c>
      <c r="G858" s="1"/>
      <c r="H858" t="s">
        <v>964</v>
      </c>
      <c r="I858">
        <v>2017</v>
      </c>
      <c r="J858" s="5" t="s">
        <v>799</v>
      </c>
      <c r="K858" t="s">
        <v>15</v>
      </c>
      <c r="L858" t="s">
        <v>47</v>
      </c>
      <c r="M858">
        <v>1070</v>
      </c>
      <c r="N858" t="s">
        <v>23</v>
      </c>
    </row>
    <row r="859" spans="1:14" ht="28.8" x14ac:dyDescent="0.3">
      <c r="A859" t="s">
        <v>266</v>
      </c>
      <c r="B859" s="5" t="s">
        <v>267</v>
      </c>
      <c r="C859" s="1"/>
      <c r="D859" s="1"/>
      <c r="E859" s="1"/>
      <c r="F859" s="1"/>
      <c r="G859" s="1">
        <v>9412.27</v>
      </c>
      <c r="H859" s="2" t="s">
        <v>967</v>
      </c>
      <c r="I859" s="2">
        <v>2023</v>
      </c>
      <c r="J859" s="6" t="s">
        <v>935</v>
      </c>
      <c r="K859" s="2" t="s">
        <v>67</v>
      </c>
      <c r="L859" s="2" t="s">
        <v>47</v>
      </c>
      <c r="M859" s="2">
        <v>1000</v>
      </c>
      <c r="N859" s="2" t="s">
        <v>17</v>
      </c>
    </row>
    <row r="860" spans="1:14" ht="28.8" x14ac:dyDescent="0.3">
      <c r="A860" t="s">
        <v>787</v>
      </c>
      <c r="B860" s="5" t="s">
        <v>788</v>
      </c>
      <c r="C860" s="1">
        <v>236003.01</v>
      </c>
      <c r="D860" s="1">
        <v>223062.25</v>
      </c>
      <c r="E860" s="1">
        <v>224802.53</v>
      </c>
      <c r="F860" s="1">
        <v>233941.82</v>
      </c>
      <c r="G860" s="1"/>
      <c r="H860" t="s">
        <v>964</v>
      </c>
      <c r="I860">
        <v>2017</v>
      </c>
      <c r="J860" s="5" t="s">
        <v>799</v>
      </c>
      <c r="K860" t="s">
        <v>15</v>
      </c>
      <c r="L860" t="s">
        <v>47</v>
      </c>
      <c r="M860">
        <v>1000</v>
      </c>
      <c r="N860" t="s">
        <v>17</v>
      </c>
    </row>
    <row r="861" spans="1:14" ht="28.8" x14ac:dyDescent="0.3">
      <c r="A861" t="s">
        <v>808</v>
      </c>
      <c r="B861" s="5" t="s">
        <v>809</v>
      </c>
      <c r="C861" s="1">
        <v>2488.5</v>
      </c>
      <c r="D861" s="1"/>
      <c r="E861" s="1"/>
      <c r="F861" s="1"/>
      <c r="G861" s="1"/>
      <c r="H861" t="s">
        <v>971</v>
      </c>
      <c r="I861">
        <v>2014</v>
      </c>
      <c r="J861" s="5" t="s">
        <v>810</v>
      </c>
      <c r="K861" t="s">
        <v>46</v>
      </c>
      <c r="L861" t="s">
        <v>47</v>
      </c>
      <c r="M861">
        <v>1080</v>
      </c>
      <c r="N861" t="s">
        <v>28</v>
      </c>
    </row>
    <row r="862" spans="1:14" ht="28.8" x14ac:dyDescent="0.3">
      <c r="A862" t="s">
        <v>548</v>
      </c>
      <c r="B862" s="5" t="s">
        <v>549</v>
      </c>
      <c r="C862" s="1">
        <v>877725</v>
      </c>
      <c r="D862" s="1">
        <v>827410</v>
      </c>
      <c r="E862" s="1"/>
      <c r="F862" s="1"/>
      <c r="G862" s="1"/>
      <c r="H862" s="2" t="s">
        <v>967</v>
      </c>
      <c r="I862" s="2">
        <v>2018</v>
      </c>
      <c r="J862" s="6" t="s">
        <v>550</v>
      </c>
      <c r="K862" s="2" t="s">
        <v>46</v>
      </c>
      <c r="L862" s="2" t="s">
        <v>47</v>
      </c>
      <c r="M862" s="2">
        <v>1000</v>
      </c>
      <c r="N862" s="2" t="s">
        <v>17</v>
      </c>
    </row>
    <row r="863" spans="1:14" ht="28.8" x14ac:dyDescent="0.3">
      <c r="A863" t="s">
        <v>548</v>
      </c>
      <c r="B863" s="5" t="s">
        <v>549</v>
      </c>
      <c r="C863" s="1"/>
      <c r="D863" s="1"/>
      <c r="E863" s="1">
        <v>832000</v>
      </c>
      <c r="F863" s="1"/>
      <c r="G863" s="1"/>
      <c r="H863" t="s">
        <v>967</v>
      </c>
      <c r="I863">
        <v>2021</v>
      </c>
      <c r="J863" s="5" t="s">
        <v>550</v>
      </c>
      <c r="K863" t="s">
        <v>46</v>
      </c>
      <c r="L863" t="s">
        <v>47</v>
      </c>
      <c r="M863">
        <v>1000</v>
      </c>
      <c r="N863" t="s">
        <v>17</v>
      </c>
    </row>
    <row r="864" spans="1:14" ht="28.8" x14ac:dyDescent="0.3">
      <c r="A864" t="s">
        <v>548</v>
      </c>
      <c r="B864" s="5" t="s">
        <v>549</v>
      </c>
      <c r="C864" s="1"/>
      <c r="D864" s="1"/>
      <c r="E864" s="1"/>
      <c r="F864" s="1">
        <v>832000</v>
      </c>
      <c r="G864" s="1"/>
      <c r="H864" t="s">
        <v>967</v>
      </c>
      <c r="I864">
        <v>2022</v>
      </c>
      <c r="J864" s="5" t="s">
        <v>550</v>
      </c>
      <c r="K864" t="s">
        <v>46</v>
      </c>
      <c r="L864" t="s">
        <v>47</v>
      </c>
      <c r="M864">
        <v>1000</v>
      </c>
      <c r="N864" t="s">
        <v>17</v>
      </c>
    </row>
    <row r="865" spans="1:14" ht="28.8" x14ac:dyDescent="0.3">
      <c r="A865" t="s">
        <v>211</v>
      </c>
      <c r="B865" s="5" t="s">
        <v>212</v>
      </c>
      <c r="C865" s="1"/>
      <c r="D865" s="1"/>
      <c r="E865" s="1"/>
      <c r="F865" s="1"/>
      <c r="G865" s="1">
        <v>9227.9699999999993</v>
      </c>
      <c r="H865" t="s">
        <v>967</v>
      </c>
      <c r="I865">
        <v>2023</v>
      </c>
      <c r="J865" s="5" t="s">
        <v>943</v>
      </c>
      <c r="K865" t="s">
        <v>67</v>
      </c>
      <c r="L865" t="s">
        <v>16</v>
      </c>
      <c r="M865">
        <v>1080</v>
      </c>
      <c r="N865" t="s">
        <v>28</v>
      </c>
    </row>
    <row r="866" spans="1:14" ht="28.8" x14ac:dyDescent="0.3">
      <c r="A866" t="s">
        <v>525</v>
      </c>
      <c r="B866" s="5" t="s">
        <v>526</v>
      </c>
      <c r="C866" s="1">
        <v>50000</v>
      </c>
      <c r="D866" s="1"/>
      <c r="E866" s="1"/>
      <c r="F866" s="1"/>
      <c r="G866" s="1"/>
      <c r="H866" t="s">
        <v>972</v>
      </c>
      <c r="I866">
        <v>2017</v>
      </c>
      <c r="J866" s="5" t="s">
        <v>522</v>
      </c>
      <c r="K866" t="s">
        <v>46</v>
      </c>
      <c r="L866" t="s">
        <v>47</v>
      </c>
      <c r="M866">
        <v>1000</v>
      </c>
      <c r="N866" t="s">
        <v>17</v>
      </c>
    </row>
    <row r="867" spans="1:14" ht="28.8" x14ac:dyDescent="0.3">
      <c r="A867" t="s">
        <v>489</v>
      </c>
      <c r="B867" s="5" t="s">
        <v>490</v>
      </c>
      <c r="C867" s="1">
        <v>27500</v>
      </c>
      <c r="D867" s="1"/>
      <c r="E867" s="1"/>
      <c r="F867" s="1"/>
      <c r="G867" s="1"/>
      <c r="H867" t="s">
        <v>969</v>
      </c>
      <c r="I867">
        <v>2019</v>
      </c>
      <c r="J867" s="5" t="s">
        <v>488</v>
      </c>
      <c r="K867" t="s">
        <v>193</v>
      </c>
      <c r="L867" t="s">
        <v>16</v>
      </c>
      <c r="M867">
        <v>1080</v>
      </c>
      <c r="N867" t="s">
        <v>28</v>
      </c>
    </row>
    <row r="868" spans="1:14" ht="28.8" x14ac:dyDescent="0.3">
      <c r="A868" t="s">
        <v>288</v>
      </c>
      <c r="B868" s="5" t="s">
        <v>289</v>
      </c>
      <c r="C868" s="1">
        <v>133423.94</v>
      </c>
      <c r="D868" s="1">
        <v>153760.13</v>
      </c>
      <c r="E868" s="1">
        <v>98316.13</v>
      </c>
      <c r="F868" s="1">
        <v>148102.51</v>
      </c>
      <c r="G868" s="1">
        <v>137642.67000000001</v>
      </c>
      <c r="H868" t="s">
        <v>966</v>
      </c>
      <c r="I868">
        <v>2019</v>
      </c>
      <c r="J868" s="5" t="s">
        <v>194</v>
      </c>
      <c r="K868" t="s">
        <v>193</v>
      </c>
      <c r="L868" t="s">
        <v>47</v>
      </c>
      <c r="M868">
        <v>1030</v>
      </c>
      <c r="N868" t="s">
        <v>20</v>
      </c>
    </row>
    <row r="869" spans="1:14" ht="43.2" x14ac:dyDescent="0.3">
      <c r="A869" t="s">
        <v>288</v>
      </c>
      <c r="B869" s="5" t="s">
        <v>289</v>
      </c>
      <c r="C869" s="1">
        <f>118040.37+66524.54</f>
        <v>184564.90999999997</v>
      </c>
      <c r="D869" s="1">
        <f>151659.04+33135.34</f>
        <v>184794.38</v>
      </c>
      <c r="E869" s="1">
        <v>44203.49</v>
      </c>
      <c r="F869" s="1"/>
      <c r="G869" s="1"/>
      <c r="H869" t="s">
        <v>969</v>
      </c>
      <c r="I869">
        <v>2019</v>
      </c>
      <c r="J869" s="5" t="s">
        <v>835</v>
      </c>
      <c r="K869" t="s">
        <v>193</v>
      </c>
      <c r="L869" t="s">
        <v>47</v>
      </c>
      <c r="M869">
        <v>1030</v>
      </c>
      <c r="N869" t="s">
        <v>20</v>
      </c>
    </row>
    <row r="870" spans="1:14" ht="43.2" x14ac:dyDescent="0.3">
      <c r="A870" t="s">
        <v>288</v>
      </c>
      <c r="B870" s="5" t="s">
        <v>289</v>
      </c>
      <c r="C870" s="1"/>
      <c r="D870" s="1"/>
      <c r="E870" s="1">
        <v>991371.0199999999</v>
      </c>
      <c r="F870" s="1">
        <v>1050157.57</v>
      </c>
      <c r="G870" s="1">
        <v>1104811.3099999998</v>
      </c>
      <c r="H870" t="s">
        <v>970</v>
      </c>
      <c r="I870">
        <v>2021</v>
      </c>
      <c r="J870" s="5" t="s">
        <v>854</v>
      </c>
      <c r="K870" t="s">
        <v>15</v>
      </c>
      <c r="L870" t="s">
        <v>47</v>
      </c>
      <c r="M870">
        <v>1030</v>
      </c>
      <c r="N870" t="s">
        <v>20</v>
      </c>
    </row>
    <row r="871" spans="1:14" ht="28.8" x14ac:dyDescent="0.3">
      <c r="A871" t="s">
        <v>288</v>
      </c>
      <c r="B871" s="5" t="s">
        <v>289</v>
      </c>
      <c r="C871" s="1">
        <v>801041.39</v>
      </c>
      <c r="D871" s="1">
        <v>761547.44</v>
      </c>
      <c r="E871" s="1"/>
      <c r="F871" s="1"/>
      <c r="G871" s="1"/>
      <c r="H871" t="s">
        <v>970</v>
      </c>
      <c r="I871">
        <v>2016</v>
      </c>
      <c r="J871" s="5" t="s">
        <v>857</v>
      </c>
      <c r="K871" t="s">
        <v>15</v>
      </c>
      <c r="L871" t="s">
        <v>47</v>
      </c>
      <c r="M871">
        <v>1030</v>
      </c>
      <c r="N871" t="s">
        <v>20</v>
      </c>
    </row>
    <row r="872" spans="1:14" ht="28.8" x14ac:dyDescent="0.3">
      <c r="A872" t="s">
        <v>953</v>
      </c>
      <c r="B872" s="5" t="s">
        <v>954</v>
      </c>
      <c r="C872" s="1"/>
      <c r="D872" s="1"/>
      <c r="E872" s="1"/>
      <c r="F872" s="1">
        <v>35989.35</v>
      </c>
      <c r="G872" s="1"/>
      <c r="H872" s="2" t="s">
        <v>966</v>
      </c>
      <c r="I872" s="2">
        <v>2022</v>
      </c>
      <c r="J872" s="6" t="s">
        <v>194</v>
      </c>
      <c r="K872" s="2" t="s">
        <v>193</v>
      </c>
      <c r="L872" s="2" t="s">
        <v>47</v>
      </c>
      <c r="M872" s="2">
        <v>1000</v>
      </c>
      <c r="N872" s="2" t="s">
        <v>17</v>
      </c>
    </row>
    <row r="873" spans="1:14" ht="43.2" x14ac:dyDescent="0.3">
      <c r="A873" t="s">
        <v>151</v>
      </c>
      <c r="B873" s="5" t="s">
        <v>152</v>
      </c>
      <c r="C873" s="1"/>
      <c r="D873" s="1"/>
      <c r="E873" s="1">
        <v>20448</v>
      </c>
      <c r="F873" s="1"/>
      <c r="G873" s="1"/>
      <c r="H873" s="2" t="s">
        <v>975</v>
      </c>
      <c r="I873" s="2">
        <v>2021</v>
      </c>
      <c r="J873" s="6" t="s">
        <v>952</v>
      </c>
      <c r="K873" s="2" t="s">
        <v>94</v>
      </c>
      <c r="L873" s="2" t="s">
        <v>95</v>
      </c>
      <c r="M873" s="2">
        <v>1080</v>
      </c>
      <c r="N873" s="2" t="s">
        <v>28</v>
      </c>
    </row>
    <row r="874" spans="1:14" ht="28.8" x14ac:dyDescent="0.3">
      <c r="A874" t="s">
        <v>151</v>
      </c>
      <c r="B874" s="5" t="s">
        <v>152</v>
      </c>
      <c r="C874" s="1"/>
      <c r="D874" s="1">
        <v>318645.25</v>
      </c>
      <c r="E874" s="1"/>
      <c r="F874" s="1"/>
      <c r="G874" s="1"/>
      <c r="H874" t="s">
        <v>965</v>
      </c>
      <c r="I874">
        <v>2020</v>
      </c>
      <c r="J874" s="5" t="s">
        <v>113</v>
      </c>
      <c r="K874" t="s">
        <v>46</v>
      </c>
      <c r="L874" t="s">
        <v>114</v>
      </c>
      <c r="M874">
        <v>1080</v>
      </c>
      <c r="N874" t="s">
        <v>28</v>
      </c>
    </row>
    <row r="875" spans="1:14" ht="28.8" x14ac:dyDescent="0.3">
      <c r="A875" t="s">
        <v>37</v>
      </c>
      <c r="B875" s="5" t="s">
        <v>38</v>
      </c>
      <c r="C875" s="1"/>
      <c r="D875" s="1"/>
      <c r="E875" s="1"/>
      <c r="F875" s="1"/>
      <c r="G875" s="1">
        <v>9197.77</v>
      </c>
      <c r="H875" t="s">
        <v>967</v>
      </c>
      <c r="I875">
        <v>2023</v>
      </c>
      <c r="J875" s="5" t="s">
        <v>945</v>
      </c>
      <c r="K875" t="s">
        <v>67</v>
      </c>
      <c r="L875" t="s">
        <v>16</v>
      </c>
      <c r="M875">
        <v>1030</v>
      </c>
      <c r="N875" t="s">
        <v>20</v>
      </c>
    </row>
    <row r="876" spans="1:14" ht="28.8" x14ac:dyDescent="0.3">
      <c r="A876" t="s">
        <v>119</v>
      </c>
      <c r="B876" s="5" t="s">
        <v>120</v>
      </c>
      <c r="C876" s="1"/>
      <c r="D876" s="1"/>
      <c r="E876" s="1"/>
      <c r="F876" s="1"/>
      <c r="G876" s="1">
        <v>9078.36</v>
      </c>
      <c r="H876" s="2" t="s">
        <v>967</v>
      </c>
      <c r="I876" s="2">
        <v>2023</v>
      </c>
      <c r="J876" s="6" t="s">
        <v>935</v>
      </c>
      <c r="K876" s="2" t="s">
        <v>67</v>
      </c>
      <c r="L876" s="2" t="s">
        <v>47</v>
      </c>
      <c r="M876" s="2">
        <v>1000</v>
      </c>
      <c r="N876" s="2" t="s">
        <v>17</v>
      </c>
    </row>
    <row r="877" spans="1:14" ht="28.8" x14ac:dyDescent="0.3">
      <c r="A877" t="s">
        <v>151</v>
      </c>
      <c r="B877" s="5" t="s">
        <v>152</v>
      </c>
      <c r="C877" s="1">
        <v>402839.78</v>
      </c>
      <c r="D877" s="1">
        <v>380750.85000000003</v>
      </c>
      <c r="E877" s="1">
        <v>383721.38</v>
      </c>
      <c r="F877" s="1">
        <v>399321.47</v>
      </c>
      <c r="G877" s="1"/>
      <c r="H877" t="s">
        <v>964</v>
      </c>
      <c r="I877">
        <v>2017</v>
      </c>
      <c r="J877" s="5" t="s">
        <v>799</v>
      </c>
      <c r="K877" t="s">
        <v>15</v>
      </c>
      <c r="L877" t="s">
        <v>47</v>
      </c>
      <c r="M877">
        <v>1080</v>
      </c>
      <c r="N877" t="s">
        <v>28</v>
      </c>
    </row>
    <row r="878" spans="1:14" ht="43.2" x14ac:dyDescent="0.3">
      <c r="A878" t="s">
        <v>102</v>
      </c>
      <c r="B878" s="5" t="s">
        <v>103</v>
      </c>
      <c r="C878" s="1"/>
      <c r="D878" s="1"/>
      <c r="E878" s="1">
        <v>172785.09999999998</v>
      </c>
      <c r="F878" s="1"/>
      <c r="G878" s="1"/>
      <c r="H878" t="s">
        <v>975</v>
      </c>
      <c r="I878">
        <v>2021</v>
      </c>
      <c r="J878" s="5" t="s">
        <v>93</v>
      </c>
      <c r="K878" t="s">
        <v>94</v>
      </c>
      <c r="L878" t="s">
        <v>95</v>
      </c>
      <c r="M878">
        <v>1080</v>
      </c>
      <c r="N878" t="s">
        <v>28</v>
      </c>
    </row>
    <row r="879" spans="1:14" ht="28.8" x14ac:dyDescent="0.3">
      <c r="A879" t="s">
        <v>385</v>
      </c>
      <c r="B879" s="5" t="s">
        <v>386</v>
      </c>
      <c r="C879" s="1"/>
      <c r="D879" s="1">
        <v>37600</v>
      </c>
      <c r="E879" s="1"/>
      <c r="F879" s="1"/>
      <c r="G879" s="1"/>
      <c r="H879" t="s">
        <v>974</v>
      </c>
      <c r="I879">
        <v>2020</v>
      </c>
      <c r="J879" s="5" t="s">
        <v>369</v>
      </c>
      <c r="K879" t="s">
        <v>46</v>
      </c>
      <c r="L879" t="s">
        <v>47</v>
      </c>
      <c r="M879">
        <v>1050</v>
      </c>
      <c r="N879" t="s">
        <v>56</v>
      </c>
    </row>
    <row r="880" spans="1:14" ht="28.8" x14ac:dyDescent="0.3">
      <c r="A880" t="s">
        <v>385</v>
      </c>
      <c r="B880" s="5" t="s">
        <v>386</v>
      </c>
      <c r="C880" s="1"/>
      <c r="D880" s="1"/>
      <c r="E880" s="1">
        <v>22000</v>
      </c>
      <c r="F880" s="1"/>
      <c r="G880" s="1"/>
      <c r="H880" t="s">
        <v>974</v>
      </c>
      <c r="I880">
        <v>2021</v>
      </c>
      <c r="J880" s="5" t="s">
        <v>369</v>
      </c>
      <c r="K880" t="s">
        <v>46</v>
      </c>
      <c r="L880" t="s">
        <v>47</v>
      </c>
      <c r="M880">
        <v>1050</v>
      </c>
      <c r="N880" t="s">
        <v>56</v>
      </c>
    </row>
    <row r="881" spans="1:14" ht="28.8" x14ac:dyDescent="0.3">
      <c r="A881" t="s">
        <v>21</v>
      </c>
      <c r="B881" s="5" t="s">
        <v>22</v>
      </c>
      <c r="C881" s="1"/>
      <c r="D881" s="1"/>
      <c r="E881" s="1"/>
      <c r="F881" s="1"/>
      <c r="G881" s="1">
        <v>9001.5400000000009</v>
      </c>
      <c r="H881" t="s">
        <v>967</v>
      </c>
      <c r="I881">
        <v>2023</v>
      </c>
      <c r="J881" s="5" t="s">
        <v>945</v>
      </c>
      <c r="K881" t="s">
        <v>67</v>
      </c>
      <c r="L881" t="s">
        <v>16</v>
      </c>
      <c r="M881">
        <v>1070</v>
      </c>
      <c r="N881" t="s">
        <v>23</v>
      </c>
    </row>
    <row r="882" spans="1:14" ht="28.8" x14ac:dyDescent="0.3">
      <c r="A882" t="s">
        <v>591</v>
      </c>
      <c r="B882" s="5" t="s">
        <v>592</v>
      </c>
      <c r="C882" s="1">
        <v>7800</v>
      </c>
      <c r="D882" s="1"/>
      <c r="E882" s="1"/>
      <c r="F882" s="1"/>
      <c r="G882" s="1"/>
      <c r="H882" t="s">
        <v>964</v>
      </c>
      <c r="I882">
        <v>2019</v>
      </c>
      <c r="J882" s="5" t="s">
        <v>566</v>
      </c>
      <c r="K882" t="s">
        <v>46</v>
      </c>
      <c r="L882" t="s">
        <v>47</v>
      </c>
      <c r="M882">
        <v>1060</v>
      </c>
      <c r="N882" t="s">
        <v>53</v>
      </c>
    </row>
    <row r="883" spans="1:14" ht="28.8" x14ac:dyDescent="0.3">
      <c r="A883" t="s">
        <v>591</v>
      </c>
      <c r="B883" s="5" t="s">
        <v>592</v>
      </c>
      <c r="C883" s="1"/>
      <c r="D883" s="1">
        <v>36585</v>
      </c>
      <c r="E883" s="1"/>
      <c r="F883" s="1"/>
      <c r="G883" s="1"/>
      <c r="H883" t="s">
        <v>964</v>
      </c>
      <c r="I883">
        <v>2020</v>
      </c>
      <c r="J883" s="5" t="s">
        <v>566</v>
      </c>
      <c r="K883" t="s">
        <v>46</v>
      </c>
      <c r="L883" t="s">
        <v>47</v>
      </c>
      <c r="M883">
        <v>1060</v>
      </c>
      <c r="N883" t="s">
        <v>53</v>
      </c>
    </row>
    <row r="884" spans="1:14" ht="28.8" x14ac:dyDescent="0.3">
      <c r="A884" t="s">
        <v>591</v>
      </c>
      <c r="B884" s="5" t="s">
        <v>592</v>
      </c>
      <c r="C884" s="1"/>
      <c r="D884" s="1"/>
      <c r="E884" s="1">
        <v>18297.87</v>
      </c>
      <c r="F884" s="1"/>
      <c r="G884" s="1"/>
      <c r="H884" t="s">
        <v>964</v>
      </c>
      <c r="I884">
        <v>2021</v>
      </c>
      <c r="J884" s="5" t="s">
        <v>566</v>
      </c>
      <c r="K884" t="s">
        <v>46</v>
      </c>
      <c r="L884" t="s">
        <v>47</v>
      </c>
      <c r="M884">
        <v>1090</v>
      </c>
      <c r="N884" t="s">
        <v>58</v>
      </c>
    </row>
    <row r="885" spans="1:14" ht="28.8" x14ac:dyDescent="0.3">
      <c r="A885" t="s">
        <v>591</v>
      </c>
      <c r="B885" s="5" t="s">
        <v>592</v>
      </c>
      <c r="C885" s="1"/>
      <c r="D885" s="1"/>
      <c r="E885" s="1"/>
      <c r="F885" s="1">
        <v>22539.58</v>
      </c>
      <c r="G885" s="1"/>
      <c r="H885" t="s">
        <v>964</v>
      </c>
      <c r="I885">
        <v>2022</v>
      </c>
      <c r="J885" s="5" t="s">
        <v>566</v>
      </c>
      <c r="K885" t="s">
        <v>46</v>
      </c>
      <c r="L885" t="s">
        <v>47</v>
      </c>
      <c r="M885">
        <v>1060</v>
      </c>
      <c r="N885" t="s">
        <v>53</v>
      </c>
    </row>
    <row r="886" spans="1:14" ht="28.8" x14ac:dyDescent="0.3">
      <c r="A886" t="s">
        <v>591</v>
      </c>
      <c r="B886" s="5" t="s">
        <v>592</v>
      </c>
      <c r="C886" s="1"/>
      <c r="D886" s="1"/>
      <c r="E886" s="1"/>
      <c r="F886" s="1">
        <v>46817.98</v>
      </c>
      <c r="G886" s="1"/>
      <c r="H886" t="s">
        <v>964</v>
      </c>
      <c r="I886">
        <v>2022</v>
      </c>
      <c r="J886" s="5" t="s">
        <v>566</v>
      </c>
      <c r="K886" t="s">
        <v>46</v>
      </c>
      <c r="L886" t="s">
        <v>47</v>
      </c>
      <c r="M886">
        <v>1030</v>
      </c>
      <c r="N886" t="s">
        <v>20</v>
      </c>
    </row>
    <row r="887" spans="1:14" ht="57.6" x14ac:dyDescent="0.3">
      <c r="A887" t="s">
        <v>518</v>
      </c>
      <c r="B887" s="5" t="s">
        <v>519</v>
      </c>
      <c r="C887" s="1"/>
      <c r="D887" s="1"/>
      <c r="E887" s="1"/>
      <c r="F887" s="1"/>
      <c r="G887" s="1">
        <v>8000</v>
      </c>
      <c r="H887" t="s">
        <v>972</v>
      </c>
      <c r="I887" s="2">
        <v>2023</v>
      </c>
      <c r="J887" s="5" t="s">
        <v>517</v>
      </c>
      <c r="K887" t="s">
        <v>46</v>
      </c>
      <c r="L887" t="s">
        <v>47</v>
      </c>
      <c r="M887">
        <v>1000</v>
      </c>
      <c r="N887" t="s">
        <v>17</v>
      </c>
    </row>
    <row r="888" spans="1:14" x14ac:dyDescent="0.3">
      <c r="A888" t="s">
        <v>591</v>
      </c>
      <c r="B888" s="5" t="s">
        <v>592</v>
      </c>
      <c r="C888" s="1">
        <v>10000</v>
      </c>
      <c r="D888" s="1"/>
      <c r="E888" s="1"/>
      <c r="F888" s="1"/>
      <c r="G888" s="1"/>
      <c r="H888" t="s">
        <v>967</v>
      </c>
      <c r="I888">
        <v>2019</v>
      </c>
      <c r="J888" s="5" t="s">
        <v>986</v>
      </c>
      <c r="K888" t="s">
        <v>46</v>
      </c>
      <c r="L888" t="s">
        <v>47</v>
      </c>
      <c r="M888">
        <v>1060</v>
      </c>
      <c r="N888" t="s">
        <v>53</v>
      </c>
    </row>
    <row r="889" spans="1:14" ht="28.8" x14ac:dyDescent="0.3">
      <c r="A889" t="s">
        <v>175</v>
      </c>
      <c r="B889" s="5" t="s">
        <v>176</v>
      </c>
      <c r="C889" s="1">
        <v>4390.25</v>
      </c>
      <c r="D889" s="1"/>
      <c r="E889" s="1"/>
      <c r="F889" s="1"/>
      <c r="G889" s="1"/>
      <c r="H889" t="s">
        <v>967</v>
      </c>
      <c r="I889">
        <v>2017</v>
      </c>
      <c r="J889" s="5" t="s">
        <v>164</v>
      </c>
      <c r="K889" t="s">
        <v>46</v>
      </c>
      <c r="L889" t="s">
        <v>47</v>
      </c>
      <c r="M889">
        <v>1030</v>
      </c>
      <c r="N889" t="s">
        <v>20</v>
      </c>
    </row>
    <row r="890" spans="1:14" ht="28.8" x14ac:dyDescent="0.3">
      <c r="A890" t="s">
        <v>187</v>
      </c>
      <c r="B890" s="5" t="s">
        <v>188</v>
      </c>
      <c r="C890" s="1"/>
      <c r="D890" s="1"/>
      <c r="E890" s="1"/>
      <c r="F890" s="1">
        <v>500205</v>
      </c>
      <c r="G890" s="1"/>
      <c r="H890" t="s">
        <v>967</v>
      </c>
      <c r="I890">
        <v>2022</v>
      </c>
      <c r="J890" s="5" t="s">
        <v>189</v>
      </c>
      <c r="K890" t="s">
        <v>46</v>
      </c>
      <c r="L890" t="s">
        <v>47</v>
      </c>
      <c r="M890">
        <v>1080</v>
      </c>
      <c r="N890" t="s">
        <v>28</v>
      </c>
    </row>
    <row r="891" spans="1:14" ht="28.8" x14ac:dyDescent="0.3">
      <c r="A891" t="s">
        <v>187</v>
      </c>
      <c r="B891" s="5" t="s">
        <v>188</v>
      </c>
      <c r="C891" s="1"/>
      <c r="D891" s="1"/>
      <c r="E891" s="1"/>
      <c r="F891" s="1">
        <v>1499795</v>
      </c>
      <c r="G891" s="1"/>
      <c r="H891" t="s">
        <v>967</v>
      </c>
      <c r="I891">
        <v>2022</v>
      </c>
      <c r="J891" s="5" t="s">
        <v>189</v>
      </c>
      <c r="K891" t="s">
        <v>46</v>
      </c>
      <c r="L891" t="s">
        <v>47</v>
      </c>
      <c r="M891">
        <v>1080</v>
      </c>
      <c r="N891" t="s">
        <v>28</v>
      </c>
    </row>
    <row r="892" spans="1:14" ht="28.8" x14ac:dyDescent="0.3">
      <c r="A892" t="s">
        <v>187</v>
      </c>
      <c r="B892" s="5" t="s">
        <v>188</v>
      </c>
      <c r="C892" s="1">
        <v>193794.47</v>
      </c>
      <c r="D892" s="1">
        <v>270206.28999999998</v>
      </c>
      <c r="E892" s="1">
        <v>339033.87</v>
      </c>
      <c r="F892" s="1">
        <v>305159.05</v>
      </c>
      <c r="G892" s="1">
        <v>395707.77</v>
      </c>
      <c r="H892" t="s">
        <v>966</v>
      </c>
      <c r="I892">
        <v>2019</v>
      </c>
      <c r="J892" s="5" t="s">
        <v>194</v>
      </c>
      <c r="K892" t="s">
        <v>193</v>
      </c>
      <c r="L892" t="s">
        <v>47</v>
      </c>
      <c r="M892">
        <v>1080</v>
      </c>
      <c r="N892" t="s">
        <v>28</v>
      </c>
    </row>
    <row r="893" spans="1:14" ht="28.8" x14ac:dyDescent="0.3">
      <c r="A893" t="s">
        <v>187</v>
      </c>
      <c r="B893" s="5" t="s">
        <v>188</v>
      </c>
      <c r="C893" s="1">
        <v>35000</v>
      </c>
      <c r="D893" s="1"/>
      <c r="E893" s="1"/>
      <c r="F893" s="1"/>
      <c r="G893" s="1"/>
      <c r="H893" t="s">
        <v>967</v>
      </c>
      <c r="I893">
        <v>2018</v>
      </c>
      <c r="J893" s="5" t="s">
        <v>358</v>
      </c>
      <c r="K893" t="s">
        <v>15</v>
      </c>
      <c r="L893" t="s">
        <v>47</v>
      </c>
      <c r="M893">
        <v>1080</v>
      </c>
      <c r="N893" t="s">
        <v>28</v>
      </c>
    </row>
    <row r="894" spans="1:14" ht="28.8" x14ac:dyDescent="0.3">
      <c r="A894" t="s">
        <v>324</v>
      </c>
      <c r="B894" s="5" t="s">
        <v>325</v>
      </c>
      <c r="C894" s="1"/>
      <c r="D894" s="1"/>
      <c r="E894" s="1"/>
      <c r="F894" s="1"/>
      <c r="G894" s="1">
        <v>7446</v>
      </c>
      <c r="H894" s="2" t="s">
        <v>967</v>
      </c>
      <c r="I894" s="2">
        <v>2023</v>
      </c>
      <c r="J894" s="6" t="s">
        <v>935</v>
      </c>
      <c r="K894" s="2" t="s">
        <v>67</v>
      </c>
      <c r="L894" s="2" t="s">
        <v>47</v>
      </c>
      <c r="M894" s="2">
        <v>1000</v>
      </c>
      <c r="N894" s="2" t="s">
        <v>17</v>
      </c>
    </row>
    <row r="895" spans="1:14" ht="28.8" x14ac:dyDescent="0.3">
      <c r="A895" t="s">
        <v>187</v>
      </c>
      <c r="B895" s="5" t="s">
        <v>188</v>
      </c>
      <c r="C895" s="1"/>
      <c r="D895" s="1"/>
      <c r="E895" s="1">
        <v>10900</v>
      </c>
      <c r="F895" s="1"/>
      <c r="G895" s="1"/>
      <c r="H895" s="2" t="s">
        <v>967</v>
      </c>
      <c r="I895" s="2">
        <v>2021</v>
      </c>
      <c r="J895" s="6" t="s">
        <v>940</v>
      </c>
      <c r="K895" s="2" t="s">
        <v>46</v>
      </c>
      <c r="L895" s="2" t="s">
        <v>47</v>
      </c>
      <c r="M895" s="2">
        <v>1080</v>
      </c>
      <c r="N895" s="2" t="s">
        <v>28</v>
      </c>
    </row>
    <row r="896" spans="1:14" ht="28.8" x14ac:dyDescent="0.3">
      <c r="A896" t="s">
        <v>187</v>
      </c>
      <c r="B896" s="5" t="s">
        <v>188</v>
      </c>
      <c r="C896" s="1">
        <v>3092611</v>
      </c>
      <c r="D896" s="1">
        <v>2910600</v>
      </c>
      <c r="E896" s="1"/>
      <c r="F896" s="1"/>
      <c r="G896" s="1"/>
      <c r="H896" s="2" t="s">
        <v>972</v>
      </c>
      <c r="I896" s="2">
        <v>2019</v>
      </c>
      <c r="J896" s="6" t="s">
        <v>530</v>
      </c>
      <c r="K896" s="2" t="s">
        <v>15</v>
      </c>
      <c r="L896" s="2" t="s">
        <v>47</v>
      </c>
      <c r="M896">
        <v>1080</v>
      </c>
      <c r="N896" t="s">
        <v>28</v>
      </c>
    </row>
    <row r="897" spans="1:14" ht="28.8" x14ac:dyDescent="0.3">
      <c r="A897" t="s">
        <v>187</v>
      </c>
      <c r="B897" s="5" t="s">
        <v>188</v>
      </c>
      <c r="C897" s="1"/>
      <c r="D897" s="1"/>
      <c r="E897" s="1">
        <f>1283809.5+1569100.5</f>
        <v>2852910</v>
      </c>
      <c r="F897" s="1">
        <v>3025604</v>
      </c>
      <c r="G897" s="1">
        <v>3965058</v>
      </c>
      <c r="H897" t="s">
        <v>972</v>
      </c>
      <c r="I897">
        <v>2021</v>
      </c>
      <c r="J897" s="5" t="s">
        <v>540</v>
      </c>
      <c r="K897" t="s">
        <v>15</v>
      </c>
      <c r="L897" t="s">
        <v>47</v>
      </c>
      <c r="M897">
        <v>1080</v>
      </c>
      <c r="N897" t="s">
        <v>28</v>
      </c>
    </row>
    <row r="898" spans="1:14" x14ac:dyDescent="0.3">
      <c r="A898" t="s">
        <v>187</v>
      </c>
      <c r="B898" s="5" t="s">
        <v>188</v>
      </c>
      <c r="C898" s="1">
        <v>766163</v>
      </c>
      <c r="D898" s="1">
        <v>769908</v>
      </c>
      <c r="E898" s="1">
        <v>774912</v>
      </c>
      <c r="F898" s="1">
        <v>801258</v>
      </c>
      <c r="G898" s="1"/>
      <c r="H898" s="2" t="s">
        <v>972</v>
      </c>
      <c r="I898" s="2">
        <v>2019</v>
      </c>
      <c r="J898" s="6" t="s">
        <v>955</v>
      </c>
      <c r="K898" s="2" t="s">
        <v>15</v>
      </c>
      <c r="L898" s="2" t="s">
        <v>47</v>
      </c>
      <c r="M898">
        <v>1080</v>
      </c>
      <c r="N898" t="s">
        <v>28</v>
      </c>
    </row>
    <row r="899" spans="1:14" ht="28.8" x14ac:dyDescent="0.3">
      <c r="A899" t="s">
        <v>290</v>
      </c>
      <c r="B899" s="5" t="s">
        <v>291</v>
      </c>
      <c r="C899" s="1"/>
      <c r="D899" s="1"/>
      <c r="E899" s="1">
        <v>10000</v>
      </c>
      <c r="F899" s="1"/>
      <c r="G899" s="1"/>
      <c r="H899" s="2" t="s">
        <v>967</v>
      </c>
      <c r="I899" s="2">
        <v>2021</v>
      </c>
      <c r="J899" s="6" t="s">
        <v>956</v>
      </c>
      <c r="K899" s="2" t="s">
        <v>46</v>
      </c>
      <c r="L899" s="2" t="s">
        <v>95</v>
      </c>
      <c r="M899" s="2">
        <v>1000</v>
      </c>
      <c r="N899" s="2" t="s">
        <v>17</v>
      </c>
    </row>
    <row r="900" spans="1:14" ht="28.8" x14ac:dyDescent="0.3">
      <c r="A900" t="s">
        <v>290</v>
      </c>
      <c r="B900" s="5" t="s">
        <v>291</v>
      </c>
      <c r="C900" s="1"/>
      <c r="D900" s="1"/>
      <c r="E900" s="1"/>
      <c r="F900" s="1">
        <v>40000</v>
      </c>
      <c r="G900" s="1"/>
      <c r="H900" s="2" t="s">
        <v>967</v>
      </c>
      <c r="I900" s="2">
        <v>2022</v>
      </c>
      <c r="J900" s="6" t="s">
        <v>956</v>
      </c>
      <c r="K900" s="2" t="s">
        <v>46</v>
      </c>
      <c r="L900" s="2" t="s">
        <v>95</v>
      </c>
      <c r="M900" s="2">
        <v>1000</v>
      </c>
      <c r="N900" s="2" t="s">
        <v>17</v>
      </c>
    </row>
    <row r="901" spans="1:14" ht="28.8" x14ac:dyDescent="0.3">
      <c r="A901" t="s">
        <v>290</v>
      </c>
      <c r="B901" s="5" t="s">
        <v>291</v>
      </c>
      <c r="C901" s="1"/>
      <c r="D901" s="1">
        <v>1089.46</v>
      </c>
      <c r="E901" s="1">
        <v>25010</v>
      </c>
      <c r="F901" s="1">
        <v>18210.27</v>
      </c>
      <c r="G901" s="1">
        <v>20314.189999999999</v>
      </c>
      <c r="H901" t="s">
        <v>966</v>
      </c>
      <c r="I901">
        <v>2020</v>
      </c>
      <c r="J901" s="5" t="s">
        <v>194</v>
      </c>
      <c r="K901" t="s">
        <v>193</v>
      </c>
      <c r="L901" t="s">
        <v>47</v>
      </c>
      <c r="M901">
        <v>1000</v>
      </c>
      <c r="N901" t="s">
        <v>17</v>
      </c>
    </row>
    <row r="902" spans="1:14" x14ac:dyDescent="0.3">
      <c r="A902" t="s">
        <v>290</v>
      </c>
      <c r="B902" s="5" t="s">
        <v>291</v>
      </c>
      <c r="C902" s="1">
        <f>50000+110000+40000</f>
        <v>200000</v>
      </c>
      <c r="D902" s="1">
        <f>47000+141000</f>
        <v>188000</v>
      </c>
      <c r="E902" s="1">
        <v>188000</v>
      </c>
      <c r="F902" s="1">
        <v>188000</v>
      </c>
      <c r="G902" s="1">
        <v>188000</v>
      </c>
      <c r="H902" t="s">
        <v>967</v>
      </c>
      <c r="I902">
        <v>2019</v>
      </c>
      <c r="J902" s="5" t="s">
        <v>368</v>
      </c>
      <c r="K902" t="s">
        <v>15</v>
      </c>
      <c r="L902" t="s">
        <v>47</v>
      </c>
      <c r="M902">
        <v>1000</v>
      </c>
      <c r="N902" t="s">
        <v>17</v>
      </c>
    </row>
    <row r="903" spans="1:14" ht="28.8" x14ac:dyDescent="0.3">
      <c r="A903" t="s">
        <v>121</v>
      </c>
      <c r="B903" s="5" t="s">
        <v>122</v>
      </c>
      <c r="C903" s="1"/>
      <c r="D903" s="1"/>
      <c r="E903" s="1"/>
      <c r="F903" s="1"/>
      <c r="G903" s="1">
        <v>7000</v>
      </c>
      <c r="H903" t="s">
        <v>964</v>
      </c>
      <c r="I903">
        <v>2023</v>
      </c>
      <c r="J903" s="5" t="s">
        <v>727</v>
      </c>
      <c r="K903" t="s">
        <v>67</v>
      </c>
      <c r="L903" t="s">
        <v>47</v>
      </c>
      <c r="M903">
        <v>1080</v>
      </c>
      <c r="N903" t="s">
        <v>28</v>
      </c>
    </row>
    <row r="904" spans="1:14" x14ac:dyDescent="0.3">
      <c r="A904" t="s">
        <v>290</v>
      </c>
      <c r="B904" s="5" t="s">
        <v>291</v>
      </c>
      <c r="C904" s="1"/>
      <c r="D904" s="1">
        <v>49920</v>
      </c>
      <c r="E904" s="1"/>
      <c r="F904" s="1"/>
      <c r="G904" s="1"/>
      <c r="H904" t="s">
        <v>973</v>
      </c>
      <c r="I904">
        <v>2020</v>
      </c>
      <c r="J904" s="5" t="s">
        <v>423</v>
      </c>
      <c r="K904" t="s">
        <v>46</v>
      </c>
      <c r="L904" t="s">
        <v>47</v>
      </c>
      <c r="M904">
        <v>1000</v>
      </c>
      <c r="N904" t="s">
        <v>17</v>
      </c>
    </row>
    <row r="905" spans="1:14" ht="28.8" x14ac:dyDescent="0.3">
      <c r="A905" t="s">
        <v>290</v>
      </c>
      <c r="B905" s="5" t="s">
        <v>291</v>
      </c>
      <c r="C905" s="1"/>
      <c r="D905" s="1"/>
      <c r="E905" s="1"/>
      <c r="F905" s="1">
        <v>52000</v>
      </c>
      <c r="G905" s="1">
        <v>54738</v>
      </c>
      <c r="H905" t="s">
        <v>967</v>
      </c>
      <c r="I905">
        <v>2022</v>
      </c>
      <c r="J905" s="5" t="s">
        <v>444</v>
      </c>
      <c r="K905" t="s">
        <v>15</v>
      </c>
      <c r="L905" t="s">
        <v>16</v>
      </c>
      <c r="M905">
        <v>1000</v>
      </c>
      <c r="N905" t="s">
        <v>17</v>
      </c>
    </row>
    <row r="906" spans="1:14" ht="28.8" x14ac:dyDescent="0.3">
      <c r="A906" t="s">
        <v>290</v>
      </c>
      <c r="B906" s="5" t="s">
        <v>291</v>
      </c>
      <c r="C906" s="1"/>
      <c r="D906" s="1"/>
      <c r="E906" s="1">
        <v>52000</v>
      </c>
      <c r="F906" s="1"/>
      <c r="G906" s="1"/>
      <c r="H906" t="s">
        <v>968</v>
      </c>
      <c r="I906">
        <v>2021</v>
      </c>
      <c r="J906" s="5" t="s">
        <v>508</v>
      </c>
      <c r="K906" t="s">
        <v>46</v>
      </c>
      <c r="L906" t="s">
        <v>16</v>
      </c>
      <c r="M906">
        <v>1000</v>
      </c>
      <c r="N906" t="s">
        <v>17</v>
      </c>
    </row>
    <row r="907" spans="1:14" ht="28.8" x14ac:dyDescent="0.3">
      <c r="A907" t="s">
        <v>730</v>
      </c>
      <c r="B907" s="5" t="s">
        <v>731</v>
      </c>
      <c r="C907" s="1"/>
      <c r="D907" s="1"/>
      <c r="E907" s="1"/>
      <c r="F907" s="1"/>
      <c r="G907" s="1">
        <v>7000</v>
      </c>
      <c r="H907" t="s">
        <v>964</v>
      </c>
      <c r="I907">
        <v>2023</v>
      </c>
      <c r="J907" s="5" t="s">
        <v>727</v>
      </c>
      <c r="K907" t="s">
        <v>67</v>
      </c>
      <c r="L907" t="s">
        <v>47</v>
      </c>
      <c r="M907">
        <v>1080</v>
      </c>
      <c r="N907" t="s">
        <v>28</v>
      </c>
    </row>
    <row r="908" spans="1:14" ht="28.8" x14ac:dyDescent="0.3">
      <c r="A908" t="s">
        <v>392</v>
      </c>
      <c r="B908" s="5" t="s">
        <v>393</v>
      </c>
      <c r="C908" s="1"/>
      <c r="D908" s="1">
        <v>2500</v>
      </c>
      <c r="E908" s="1"/>
      <c r="F908" s="1"/>
      <c r="G908" s="1"/>
      <c r="H908" s="2" t="s">
        <v>967</v>
      </c>
      <c r="I908" s="2">
        <v>2020</v>
      </c>
      <c r="J908" s="6" t="s">
        <v>938</v>
      </c>
      <c r="K908" s="2" t="s">
        <v>46</v>
      </c>
      <c r="L908" s="2" t="s">
        <v>47</v>
      </c>
      <c r="M908" s="2">
        <v>1080</v>
      </c>
      <c r="N908" s="2" t="s">
        <v>28</v>
      </c>
    </row>
    <row r="909" spans="1:14" ht="28.8" x14ac:dyDescent="0.3">
      <c r="A909" t="s">
        <v>392</v>
      </c>
      <c r="B909" s="5" t="s">
        <v>393</v>
      </c>
      <c r="C909" s="1">
        <v>15000</v>
      </c>
      <c r="D909" s="1"/>
      <c r="E909" s="1"/>
      <c r="F909" s="1"/>
      <c r="G909" s="1"/>
      <c r="H909" t="s">
        <v>964</v>
      </c>
      <c r="I909">
        <v>2019</v>
      </c>
      <c r="J909" s="5" t="s">
        <v>602</v>
      </c>
      <c r="K909" t="s">
        <v>46</v>
      </c>
      <c r="L909" t="s">
        <v>47</v>
      </c>
      <c r="M909">
        <v>1080</v>
      </c>
      <c r="N909" t="s">
        <v>28</v>
      </c>
    </row>
    <row r="910" spans="1:14" ht="28.8" x14ac:dyDescent="0.3">
      <c r="A910" t="s">
        <v>392</v>
      </c>
      <c r="B910" s="5" t="s">
        <v>393</v>
      </c>
      <c r="C910" s="1"/>
      <c r="D910" s="1"/>
      <c r="E910" s="1">
        <v>26700</v>
      </c>
      <c r="F910" s="1"/>
      <c r="G910" s="1"/>
      <c r="H910" t="s">
        <v>964</v>
      </c>
      <c r="I910">
        <v>2021</v>
      </c>
      <c r="J910" s="5" t="s">
        <v>602</v>
      </c>
      <c r="K910" t="s">
        <v>46</v>
      </c>
      <c r="L910" t="s">
        <v>47</v>
      </c>
      <c r="M910">
        <v>1080</v>
      </c>
      <c r="N910" t="s">
        <v>28</v>
      </c>
    </row>
    <row r="911" spans="1:14" ht="28.8" x14ac:dyDescent="0.3">
      <c r="A911" t="s">
        <v>392</v>
      </c>
      <c r="B911" s="5" t="s">
        <v>393</v>
      </c>
      <c r="C911" s="1"/>
      <c r="D911" s="1"/>
      <c r="E911" s="1">
        <v>19700</v>
      </c>
      <c r="F911" s="1"/>
      <c r="G911" s="1"/>
      <c r="H911" t="s">
        <v>964</v>
      </c>
      <c r="I911">
        <v>2021</v>
      </c>
      <c r="J911" s="5" t="s">
        <v>602</v>
      </c>
      <c r="K911" t="s">
        <v>46</v>
      </c>
      <c r="L911" t="s">
        <v>47</v>
      </c>
      <c r="M911">
        <v>1080</v>
      </c>
      <c r="N911" t="s">
        <v>28</v>
      </c>
    </row>
    <row r="912" spans="1:14" ht="28.8" x14ac:dyDescent="0.3">
      <c r="A912" t="s">
        <v>77</v>
      </c>
      <c r="B912" s="5" t="s">
        <v>78</v>
      </c>
      <c r="C912" s="1"/>
      <c r="D912" s="1"/>
      <c r="E912" s="1"/>
      <c r="F912" s="1"/>
      <c r="G912" s="1">
        <v>6808.25</v>
      </c>
      <c r="H912" s="2" t="s">
        <v>967</v>
      </c>
      <c r="I912" s="2">
        <v>2023</v>
      </c>
      <c r="J912" s="6" t="s">
        <v>935</v>
      </c>
      <c r="K912" s="2" t="s">
        <v>67</v>
      </c>
      <c r="L912" s="2" t="s">
        <v>47</v>
      </c>
      <c r="M912" s="2">
        <v>1000</v>
      </c>
      <c r="N912" s="2" t="s">
        <v>17</v>
      </c>
    </row>
    <row r="913" spans="1:14" ht="28.8" x14ac:dyDescent="0.3">
      <c r="A913" t="s">
        <v>392</v>
      </c>
      <c r="B913" s="5" t="s">
        <v>393</v>
      </c>
      <c r="C913" s="1">
        <v>201675.3</v>
      </c>
      <c r="D913" s="1">
        <v>190616.83000000002</v>
      </c>
      <c r="E913" s="1">
        <v>192103.98</v>
      </c>
      <c r="F913" s="1">
        <v>199913.91999999998</v>
      </c>
      <c r="G913" s="1"/>
      <c r="H913" t="s">
        <v>964</v>
      </c>
      <c r="I913">
        <v>2017</v>
      </c>
      <c r="J913" s="5" t="s">
        <v>799</v>
      </c>
      <c r="K913" t="s">
        <v>15</v>
      </c>
      <c r="L913" t="s">
        <v>47</v>
      </c>
      <c r="M913">
        <v>1080</v>
      </c>
      <c r="N913" t="s">
        <v>28</v>
      </c>
    </row>
    <row r="914" spans="1:14" ht="28.8" x14ac:dyDescent="0.3">
      <c r="A914" t="s">
        <v>292</v>
      </c>
      <c r="B914" s="5" t="s">
        <v>293</v>
      </c>
      <c r="C914" s="1">
        <v>90803.47</v>
      </c>
      <c r="D914" s="1">
        <v>88225.32</v>
      </c>
      <c r="E914" s="1">
        <v>132689.95000000001</v>
      </c>
      <c r="F914" s="1">
        <v>162552.54999999999</v>
      </c>
      <c r="G914" s="1">
        <v>151138.04999999999</v>
      </c>
      <c r="H914" t="s">
        <v>966</v>
      </c>
      <c r="I914">
        <v>2019</v>
      </c>
      <c r="J914" s="5" t="s">
        <v>194</v>
      </c>
      <c r="K914" t="s">
        <v>193</v>
      </c>
      <c r="L914" t="s">
        <v>47</v>
      </c>
      <c r="M914">
        <v>1000</v>
      </c>
      <c r="N914" t="s">
        <v>17</v>
      </c>
    </row>
    <row r="915" spans="1:14" ht="43.2" x14ac:dyDescent="0.3">
      <c r="A915" t="s">
        <v>292</v>
      </c>
      <c r="B915" s="5" t="s">
        <v>293</v>
      </c>
      <c r="C915" s="1">
        <f>7133.07+9370.43</f>
        <v>16503.5</v>
      </c>
      <c r="D915" s="1">
        <f>26856.06+9877.84+15421.24+3362.53</f>
        <v>55517.67</v>
      </c>
      <c r="E915" s="1">
        <v>30164.25</v>
      </c>
      <c r="F915" s="1"/>
      <c r="G915" s="1"/>
      <c r="H915" t="s">
        <v>969</v>
      </c>
      <c r="I915">
        <v>2019</v>
      </c>
      <c r="J915" s="5" t="s">
        <v>835</v>
      </c>
      <c r="K915" t="s">
        <v>193</v>
      </c>
      <c r="L915" t="s">
        <v>47</v>
      </c>
      <c r="M915">
        <v>1000</v>
      </c>
      <c r="N915" t="s">
        <v>17</v>
      </c>
    </row>
    <row r="916" spans="1:14" ht="43.2" x14ac:dyDescent="0.3">
      <c r="A916" t="s">
        <v>292</v>
      </c>
      <c r="B916" s="5" t="s">
        <v>293</v>
      </c>
      <c r="C916" s="1"/>
      <c r="D916" s="1"/>
      <c r="E916" s="1">
        <v>722202.76</v>
      </c>
      <c r="F916" s="1">
        <v>765028.1</v>
      </c>
      <c r="G916" s="1">
        <v>804842.74</v>
      </c>
      <c r="H916" t="s">
        <v>970</v>
      </c>
      <c r="I916">
        <v>2021</v>
      </c>
      <c r="J916" s="5" t="s">
        <v>854</v>
      </c>
      <c r="K916" t="s">
        <v>15</v>
      </c>
      <c r="L916" t="s">
        <v>47</v>
      </c>
      <c r="M916">
        <v>1000</v>
      </c>
      <c r="N916" t="s">
        <v>17</v>
      </c>
    </row>
    <row r="917" spans="1:14" ht="28.8" x14ac:dyDescent="0.3">
      <c r="A917" t="s">
        <v>292</v>
      </c>
      <c r="B917" s="5" t="s">
        <v>293</v>
      </c>
      <c r="C917" s="1">
        <v>732607.6100000001</v>
      </c>
      <c r="D917" s="1">
        <v>696487.86999999988</v>
      </c>
      <c r="E917" s="1"/>
      <c r="F917" s="1"/>
      <c r="G917" s="1"/>
      <c r="H917" t="s">
        <v>970</v>
      </c>
      <c r="I917">
        <v>2016</v>
      </c>
      <c r="J917" s="5" t="s">
        <v>857</v>
      </c>
      <c r="K917" t="s">
        <v>15</v>
      </c>
      <c r="L917" t="s">
        <v>47</v>
      </c>
      <c r="M917">
        <v>1000</v>
      </c>
      <c r="N917" t="s">
        <v>17</v>
      </c>
    </row>
    <row r="918" spans="1:14" ht="28.8" x14ac:dyDescent="0.3">
      <c r="A918" t="s">
        <v>591</v>
      </c>
      <c r="B918" s="5" t="s">
        <v>592</v>
      </c>
      <c r="C918" s="1"/>
      <c r="D918" s="1"/>
      <c r="E918" s="1"/>
      <c r="F918" s="1"/>
      <c r="G918" s="1">
        <v>6400</v>
      </c>
      <c r="H918" t="s">
        <v>967</v>
      </c>
      <c r="I918">
        <v>2023</v>
      </c>
      <c r="J918" s="5" t="s">
        <v>825</v>
      </c>
      <c r="K918" t="s">
        <v>46</v>
      </c>
      <c r="L918" t="s">
        <v>47</v>
      </c>
      <c r="M918">
        <v>1060</v>
      </c>
      <c r="N918" t="s">
        <v>53</v>
      </c>
    </row>
    <row r="919" spans="1:14" ht="28.8" x14ac:dyDescent="0.3">
      <c r="A919" t="s">
        <v>629</v>
      </c>
      <c r="B919" s="5" t="s">
        <v>630</v>
      </c>
      <c r="C919" s="1"/>
      <c r="D919" s="1"/>
      <c r="E919" s="1"/>
      <c r="F919" s="1"/>
      <c r="G919" s="1">
        <v>5986</v>
      </c>
      <c r="H919" t="s">
        <v>964</v>
      </c>
      <c r="I919">
        <v>2023</v>
      </c>
      <c r="J919" s="5" t="s">
        <v>670</v>
      </c>
      <c r="K919" t="s">
        <v>46</v>
      </c>
      <c r="L919" t="s">
        <v>47</v>
      </c>
      <c r="M919">
        <v>1080</v>
      </c>
      <c r="N919" t="s">
        <v>28</v>
      </c>
    </row>
    <row r="920" spans="1:14" ht="28.8" x14ac:dyDescent="0.3">
      <c r="A920" t="s">
        <v>789</v>
      </c>
      <c r="B920" s="5" t="s">
        <v>790</v>
      </c>
      <c r="C920" s="1">
        <v>159174.32</v>
      </c>
      <c r="D920" s="1">
        <v>150446.31</v>
      </c>
      <c r="E920" s="1">
        <v>151620.04999999999</v>
      </c>
      <c r="F920" s="1">
        <v>157784.10999999999</v>
      </c>
      <c r="G920" s="1"/>
      <c r="H920" t="s">
        <v>964</v>
      </c>
      <c r="I920">
        <v>2017</v>
      </c>
      <c r="J920" s="5" t="s">
        <v>799</v>
      </c>
      <c r="K920" t="s">
        <v>15</v>
      </c>
      <c r="L920" t="s">
        <v>47</v>
      </c>
      <c r="M920">
        <v>1000</v>
      </c>
      <c r="N920" t="s">
        <v>17</v>
      </c>
    </row>
    <row r="921" spans="1:14" ht="28.8" x14ac:dyDescent="0.3">
      <c r="A921" t="s">
        <v>153</v>
      </c>
      <c r="B921" s="5" t="s">
        <v>154</v>
      </c>
      <c r="C921" s="1"/>
      <c r="D921" s="1">
        <v>6521.25</v>
      </c>
      <c r="E921" s="1"/>
      <c r="F921" s="1"/>
      <c r="G921" s="1"/>
      <c r="H921" t="s">
        <v>965</v>
      </c>
      <c r="I921">
        <v>2020</v>
      </c>
      <c r="J921" s="5" t="s">
        <v>113</v>
      </c>
      <c r="K921" t="s">
        <v>46</v>
      </c>
      <c r="L921" t="s">
        <v>114</v>
      </c>
      <c r="M921">
        <v>1000</v>
      </c>
      <c r="N921" t="s">
        <v>17</v>
      </c>
    </row>
    <row r="922" spans="1:14" ht="28.8" x14ac:dyDescent="0.3">
      <c r="A922" t="s">
        <v>233</v>
      </c>
      <c r="B922" s="5" t="s">
        <v>234</v>
      </c>
      <c r="C922" s="1"/>
      <c r="D922" s="1"/>
      <c r="E922" s="1"/>
      <c r="F922" s="1"/>
      <c r="G922" s="1">
        <v>5682.61</v>
      </c>
      <c r="H922" s="2" t="s">
        <v>967</v>
      </c>
      <c r="I922" s="2">
        <v>2023</v>
      </c>
      <c r="J922" s="6" t="s">
        <v>935</v>
      </c>
      <c r="K922" s="2" t="s">
        <v>67</v>
      </c>
      <c r="L922" s="2" t="s">
        <v>47</v>
      </c>
      <c r="M922" s="2">
        <v>1030</v>
      </c>
      <c r="N922" s="2" t="s">
        <v>20</v>
      </c>
    </row>
    <row r="923" spans="1:14" ht="28.8" x14ac:dyDescent="0.3">
      <c r="A923" t="s">
        <v>153</v>
      </c>
      <c r="B923" s="5" t="s">
        <v>154</v>
      </c>
      <c r="C923" s="1"/>
      <c r="D923" s="1">
        <v>105157.91</v>
      </c>
      <c r="E923" s="1">
        <v>105978.32</v>
      </c>
      <c r="F923" s="1">
        <v>110286.84000000001</v>
      </c>
      <c r="G923" s="1"/>
      <c r="H923" t="s">
        <v>964</v>
      </c>
      <c r="I923">
        <v>2017</v>
      </c>
      <c r="J923" s="5" t="s">
        <v>799</v>
      </c>
      <c r="K923" t="s">
        <v>15</v>
      </c>
      <c r="L923" t="s">
        <v>47</v>
      </c>
      <c r="M923">
        <v>1000</v>
      </c>
      <c r="N923" t="s">
        <v>17</v>
      </c>
    </row>
    <row r="924" spans="1:14" ht="28.8" x14ac:dyDescent="0.3">
      <c r="A924" t="s">
        <v>39</v>
      </c>
      <c r="B924" s="5" t="s">
        <v>40</v>
      </c>
      <c r="C924" s="1"/>
      <c r="D924" s="1">
        <v>30009.41</v>
      </c>
      <c r="E924" s="1"/>
      <c r="F924" s="1"/>
      <c r="G924" s="1"/>
      <c r="H924" t="s">
        <v>965</v>
      </c>
      <c r="I924">
        <v>2020</v>
      </c>
      <c r="J924" s="5" t="s">
        <v>113</v>
      </c>
      <c r="K924" t="s">
        <v>46</v>
      </c>
      <c r="L924" t="s">
        <v>114</v>
      </c>
      <c r="M924">
        <v>1000</v>
      </c>
      <c r="N924" t="s">
        <v>17</v>
      </c>
    </row>
    <row r="925" spans="1:14" ht="28.8" x14ac:dyDescent="0.3">
      <c r="A925" t="s">
        <v>39</v>
      </c>
      <c r="B925" s="5" t="s">
        <v>40</v>
      </c>
      <c r="C925" s="1"/>
      <c r="D925" s="1">
        <v>25399.599999999999</v>
      </c>
      <c r="E925" s="1">
        <v>24030.7</v>
      </c>
      <c r="F925" s="1">
        <v>8038.6</v>
      </c>
      <c r="G925" s="1">
        <v>45284</v>
      </c>
      <c r="H925" t="s">
        <v>966</v>
      </c>
      <c r="I925">
        <v>2020</v>
      </c>
      <c r="J925" s="5" t="s">
        <v>194</v>
      </c>
      <c r="K925" t="s">
        <v>193</v>
      </c>
      <c r="L925" t="s">
        <v>47</v>
      </c>
      <c r="M925">
        <v>1000</v>
      </c>
      <c r="N925" t="s">
        <v>17</v>
      </c>
    </row>
    <row r="926" spans="1:14" ht="28.8" x14ac:dyDescent="0.3">
      <c r="A926" t="s">
        <v>310</v>
      </c>
      <c r="B926" s="5" t="s">
        <v>311</v>
      </c>
      <c r="C926" s="1"/>
      <c r="D926" s="1"/>
      <c r="E926" s="1"/>
      <c r="F926" s="1"/>
      <c r="G926" s="1">
        <v>5591.78</v>
      </c>
      <c r="H926" s="2" t="s">
        <v>967</v>
      </c>
      <c r="I926" s="2">
        <v>2023</v>
      </c>
      <c r="J926" s="6" t="s">
        <v>935</v>
      </c>
      <c r="K926" s="2" t="s">
        <v>67</v>
      </c>
      <c r="L926" s="2" t="s">
        <v>47</v>
      </c>
      <c r="M926" s="2">
        <v>1000</v>
      </c>
      <c r="N926" s="2" t="s">
        <v>17</v>
      </c>
    </row>
    <row r="927" spans="1:14" ht="28.8" x14ac:dyDescent="0.3">
      <c r="A927" t="s">
        <v>39</v>
      </c>
      <c r="B927" s="5" t="s">
        <v>40</v>
      </c>
      <c r="C927" s="1">
        <v>81662.110000000015</v>
      </c>
      <c r="D927" s="1">
        <v>79934</v>
      </c>
      <c r="E927" s="1">
        <v>80533.100000000006</v>
      </c>
      <c r="F927" s="1"/>
      <c r="G927" s="1"/>
      <c r="H927" t="s">
        <v>968</v>
      </c>
      <c r="I927">
        <v>2018</v>
      </c>
      <c r="J927" s="5" t="s">
        <v>499</v>
      </c>
      <c r="K927" t="s">
        <v>15</v>
      </c>
      <c r="L927" t="s">
        <v>16</v>
      </c>
      <c r="M927">
        <v>1000</v>
      </c>
      <c r="N927" t="s">
        <v>17</v>
      </c>
    </row>
    <row r="928" spans="1:14" ht="28.8" x14ac:dyDescent="0.3">
      <c r="A928" t="s">
        <v>39</v>
      </c>
      <c r="B928" s="5" t="s">
        <v>40</v>
      </c>
      <c r="C928" s="1"/>
      <c r="D928" s="1"/>
      <c r="E928" s="1"/>
      <c r="F928" s="1">
        <v>83312.98</v>
      </c>
      <c r="G928" s="1">
        <v>86228</v>
      </c>
      <c r="H928" t="s">
        <v>968</v>
      </c>
      <c r="I928">
        <v>2022</v>
      </c>
      <c r="J928" s="5" t="s">
        <v>499</v>
      </c>
      <c r="K928" t="s">
        <v>15</v>
      </c>
      <c r="L928" t="s">
        <v>16</v>
      </c>
      <c r="M928">
        <v>1000</v>
      </c>
      <c r="N928" t="s">
        <v>17</v>
      </c>
    </row>
    <row r="929" spans="1:14" ht="28.8" x14ac:dyDescent="0.3">
      <c r="A929" t="s">
        <v>39</v>
      </c>
      <c r="B929" s="5" t="s">
        <v>40</v>
      </c>
      <c r="C929" s="1"/>
      <c r="D929" s="1"/>
      <c r="E929" s="1">
        <v>31761</v>
      </c>
      <c r="F929" s="1"/>
      <c r="G929" s="1"/>
      <c r="H929" t="s">
        <v>965</v>
      </c>
      <c r="I929">
        <v>2021</v>
      </c>
      <c r="J929" s="5" t="s">
        <v>503</v>
      </c>
      <c r="K929" t="s">
        <v>15</v>
      </c>
      <c r="L929" t="s">
        <v>16</v>
      </c>
      <c r="M929">
        <v>1000</v>
      </c>
      <c r="N929" t="s">
        <v>17</v>
      </c>
    </row>
    <row r="930" spans="1:14" ht="28.8" x14ac:dyDescent="0.3">
      <c r="A930" t="s">
        <v>641</v>
      </c>
      <c r="B930" s="5" t="s">
        <v>642</v>
      </c>
      <c r="C930" s="1">
        <v>34539.79</v>
      </c>
      <c r="D930" s="1"/>
      <c r="E930" s="1"/>
      <c r="F930" s="1"/>
      <c r="G930" s="1"/>
      <c r="H930" t="s">
        <v>964</v>
      </c>
      <c r="I930">
        <v>2019</v>
      </c>
      <c r="J930" s="5" t="s">
        <v>602</v>
      </c>
      <c r="K930" t="s">
        <v>46</v>
      </c>
      <c r="L930" t="s">
        <v>47</v>
      </c>
      <c r="M930">
        <v>1020</v>
      </c>
      <c r="N930" t="s">
        <v>17</v>
      </c>
    </row>
    <row r="931" spans="1:14" ht="28.8" x14ac:dyDescent="0.3">
      <c r="A931" t="s">
        <v>117</v>
      </c>
      <c r="B931" s="5" t="s">
        <v>118</v>
      </c>
      <c r="C931" s="1"/>
      <c r="D931" s="1"/>
      <c r="E931" s="1"/>
      <c r="F931" s="1"/>
      <c r="G931" s="1">
        <v>5337.99</v>
      </c>
      <c r="H931" s="2" t="s">
        <v>967</v>
      </c>
      <c r="I931" s="2">
        <v>2023</v>
      </c>
      <c r="J931" s="6" t="s">
        <v>935</v>
      </c>
      <c r="K931" s="2" t="s">
        <v>67</v>
      </c>
      <c r="L931" s="2" t="s">
        <v>47</v>
      </c>
      <c r="M931" s="2">
        <v>1050</v>
      </c>
      <c r="N931" s="2" t="s">
        <v>56</v>
      </c>
    </row>
    <row r="932" spans="1:14" ht="28.8" x14ac:dyDescent="0.3">
      <c r="A932" t="s">
        <v>641</v>
      </c>
      <c r="B932" s="5" t="s">
        <v>642</v>
      </c>
      <c r="C932" s="1">
        <v>1600</v>
      </c>
      <c r="D932" s="1"/>
      <c r="E932" s="1"/>
      <c r="F932" s="1"/>
      <c r="G932" s="1"/>
      <c r="H932" t="s">
        <v>964</v>
      </c>
      <c r="I932">
        <v>2019</v>
      </c>
      <c r="J932" s="5" t="s">
        <v>752</v>
      </c>
      <c r="K932" t="s">
        <v>67</v>
      </c>
      <c r="L932" t="s">
        <v>47</v>
      </c>
      <c r="M932">
        <v>1020</v>
      </c>
      <c r="N932" t="s">
        <v>17</v>
      </c>
    </row>
    <row r="933" spans="1:14" ht="28.8" x14ac:dyDescent="0.3">
      <c r="A933" t="s">
        <v>641</v>
      </c>
      <c r="B933" s="5" t="s">
        <v>642</v>
      </c>
      <c r="C933" s="1">
        <v>4700</v>
      </c>
      <c r="D933" s="1"/>
      <c r="E933" s="1"/>
      <c r="F933" s="1"/>
      <c r="G933" s="1"/>
      <c r="H933" t="s">
        <v>964</v>
      </c>
      <c r="I933">
        <v>2019</v>
      </c>
      <c r="J933" s="5" t="s">
        <v>752</v>
      </c>
      <c r="K933" t="s">
        <v>67</v>
      </c>
      <c r="L933" t="s">
        <v>47</v>
      </c>
      <c r="M933">
        <v>1020</v>
      </c>
      <c r="N933" t="s">
        <v>17</v>
      </c>
    </row>
    <row r="934" spans="1:14" ht="28.8" x14ac:dyDescent="0.3">
      <c r="A934" t="s">
        <v>705</v>
      </c>
      <c r="B934" s="5" t="s">
        <v>706</v>
      </c>
      <c r="C934" s="1"/>
      <c r="D934" s="1"/>
      <c r="E934" s="1"/>
      <c r="F934" s="1">
        <v>54542.57</v>
      </c>
      <c r="G934" s="1"/>
      <c r="H934" t="s">
        <v>964</v>
      </c>
      <c r="I934">
        <v>2022</v>
      </c>
      <c r="J934" s="5" t="s">
        <v>670</v>
      </c>
      <c r="K934" t="s">
        <v>46</v>
      </c>
      <c r="L934" t="s">
        <v>47</v>
      </c>
      <c r="M934">
        <v>1000</v>
      </c>
      <c r="N934" t="s">
        <v>17</v>
      </c>
    </row>
    <row r="935" spans="1:14" ht="43.2" x14ac:dyDescent="0.3">
      <c r="A935" t="s">
        <v>207</v>
      </c>
      <c r="B935" s="5" t="s">
        <v>208</v>
      </c>
      <c r="C935" s="1"/>
      <c r="D935" s="1"/>
      <c r="E935" s="1"/>
      <c r="F935" s="1"/>
      <c r="G935" s="1">
        <v>5000</v>
      </c>
      <c r="H935" t="s">
        <v>967</v>
      </c>
      <c r="I935">
        <v>2023</v>
      </c>
      <c r="J935" s="5" t="s">
        <v>436</v>
      </c>
      <c r="K935" t="s">
        <v>67</v>
      </c>
      <c r="L935" t="s">
        <v>47</v>
      </c>
      <c r="M935">
        <v>1000</v>
      </c>
      <c r="N935" t="s">
        <v>17</v>
      </c>
    </row>
    <row r="936" spans="1:14" ht="28.8" x14ac:dyDescent="0.3">
      <c r="A936" t="s">
        <v>705</v>
      </c>
      <c r="B936" s="5" t="s">
        <v>706</v>
      </c>
      <c r="C936" s="1">
        <v>217102.33</v>
      </c>
      <c r="D936" s="1">
        <v>205197.95</v>
      </c>
      <c r="E936" s="1">
        <v>206798.86</v>
      </c>
      <c r="F936" s="1">
        <v>215206.21000000002</v>
      </c>
      <c r="G936" s="1"/>
      <c r="H936" t="s">
        <v>964</v>
      </c>
      <c r="I936">
        <v>2017</v>
      </c>
      <c r="J936" s="5" t="s">
        <v>799</v>
      </c>
      <c r="K936" t="s">
        <v>15</v>
      </c>
      <c r="L936" t="s">
        <v>47</v>
      </c>
      <c r="M936">
        <v>1081</v>
      </c>
      <c r="N936" t="s">
        <v>449</v>
      </c>
    </row>
    <row r="937" spans="1:14" x14ac:dyDescent="0.3">
      <c r="A937" t="s">
        <v>430</v>
      </c>
      <c r="B937" s="5" t="s">
        <v>431</v>
      </c>
      <c r="C937" s="1"/>
      <c r="D937" s="1"/>
      <c r="E937" s="1"/>
      <c r="F937" s="1">
        <v>77687.92</v>
      </c>
      <c r="G937" s="1"/>
      <c r="H937" t="s">
        <v>973</v>
      </c>
      <c r="I937">
        <v>2022</v>
      </c>
      <c r="J937" s="5" t="s">
        <v>423</v>
      </c>
      <c r="K937" t="s">
        <v>46</v>
      </c>
      <c r="L937" t="s">
        <v>47</v>
      </c>
      <c r="M937">
        <v>1060</v>
      </c>
      <c r="N937" t="s">
        <v>53</v>
      </c>
    </row>
    <row r="938" spans="1:14" ht="28.8" x14ac:dyDescent="0.3">
      <c r="A938" t="s">
        <v>155</v>
      </c>
      <c r="B938" s="5" t="s">
        <v>156</v>
      </c>
      <c r="C938" s="1"/>
      <c r="D938" s="1">
        <v>725622.49</v>
      </c>
      <c r="E938" s="1"/>
      <c r="F938" s="1"/>
      <c r="G938" s="1"/>
      <c r="H938" t="s">
        <v>965</v>
      </c>
      <c r="I938">
        <v>2020</v>
      </c>
      <c r="J938" s="5" t="s">
        <v>113</v>
      </c>
      <c r="K938" t="s">
        <v>46</v>
      </c>
      <c r="L938" t="s">
        <v>114</v>
      </c>
      <c r="M938">
        <v>1190</v>
      </c>
      <c r="N938" t="s">
        <v>157</v>
      </c>
    </row>
    <row r="939" spans="1:14" ht="28.8" x14ac:dyDescent="0.3">
      <c r="A939" t="s">
        <v>137</v>
      </c>
      <c r="B939" s="5" t="s">
        <v>138</v>
      </c>
      <c r="C939" s="1"/>
      <c r="D939" s="1"/>
      <c r="E939" s="1"/>
      <c r="F939" s="1"/>
      <c r="G939" s="1">
        <v>5000</v>
      </c>
      <c r="H939" t="s">
        <v>964</v>
      </c>
      <c r="I939">
        <v>2023</v>
      </c>
      <c r="J939" s="5" t="s">
        <v>727</v>
      </c>
      <c r="K939" t="s">
        <v>67</v>
      </c>
      <c r="L939" t="s">
        <v>47</v>
      </c>
      <c r="M939">
        <v>1030</v>
      </c>
      <c r="N939" t="s">
        <v>20</v>
      </c>
    </row>
    <row r="940" spans="1:14" ht="28.8" x14ac:dyDescent="0.3">
      <c r="A940" t="s">
        <v>416</v>
      </c>
      <c r="B940" s="5" t="s">
        <v>417</v>
      </c>
      <c r="C940" s="1"/>
      <c r="D940" s="1"/>
      <c r="E940" s="1"/>
      <c r="F940" s="1"/>
      <c r="G940" s="1">
        <v>5000</v>
      </c>
      <c r="H940" t="s">
        <v>967</v>
      </c>
      <c r="I940">
        <v>2023</v>
      </c>
      <c r="J940" s="5" t="s">
        <v>415</v>
      </c>
      <c r="K940" t="s">
        <v>46</v>
      </c>
      <c r="L940" t="s">
        <v>47</v>
      </c>
      <c r="M940">
        <v>1030</v>
      </c>
      <c r="N940" t="s">
        <v>20</v>
      </c>
    </row>
    <row r="941" spans="1:14" ht="28.8" x14ac:dyDescent="0.3">
      <c r="A941" t="s">
        <v>392</v>
      </c>
      <c r="B941" s="5" t="s">
        <v>393</v>
      </c>
      <c r="C941" s="1"/>
      <c r="D941" s="1"/>
      <c r="E941" s="1"/>
      <c r="F941" s="1"/>
      <c r="G941" s="1">
        <v>5000</v>
      </c>
      <c r="H941" t="s">
        <v>967</v>
      </c>
      <c r="I941">
        <v>2023</v>
      </c>
      <c r="J941" s="5" t="s">
        <v>391</v>
      </c>
      <c r="K941" t="s">
        <v>46</v>
      </c>
      <c r="L941" t="s">
        <v>47</v>
      </c>
      <c r="M941">
        <v>1080</v>
      </c>
      <c r="N941" t="s">
        <v>28</v>
      </c>
    </row>
    <row r="942" spans="1:14" ht="28.8" x14ac:dyDescent="0.3">
      <c r="A942" t="s">
        <v>155</v>
      </c>
      <c r="B942" s="5" t="s">
        <v>156</v>
      </c>
      <c r="C942" s="1">
        <v>1715670.38</v>
      </c>
      <c r="D942" s="1">
        <v>1621594.98</v>
      </c>
      <c r="E942" s="1">
        <v>1634246.27</v>
      </c>
      <c r="F942" s="1">
        <v>1700686.12</v>
      </c>
      <c r="G942" s="1"/>
      <c r="H942" t="s">
        <v>964</v>
      </c>
      <c r="I942">
        <v>2017</v>
      </c>
      <c r="J942" s="5" t="s">
        <v>799</v>
      </c>
      <c r="K942" t="s">
        <v>15</v>
      </c>
      <c r="L942" t="s">
        <v>47</v>
      </c>
      <c r="M942">
        <v>1190</v>
      </c>
      <c r="N942" t="s">
        <v>157</v>
      </c>
    </row>
    <row r="943" spans="1:14" x14ac:dyDescent="0.3">
      <c r="A943" t="s">
        <v>155</v>
      </c>
      <c r="B943" s="5" t="s">
        <v>156</v>
      </c>
      <c r="C943" s="1"/>
      <c r="D943" s="1"/>
      <c r="E943" s="1"/>
      <c r="F943" s="1">
        <v>2400000</v>
      </c>
      <c r="G943" s="1"/>
      <c r="H943" t="s">
        <v>967</v>
      </c>
      <c r="I943">
        <v>2022</v>
      </c>
      <c r="J943" s="5" t="s">
        <v>986</v>
      </c>
      <c r="K943" t="s">
        <v>46</v>
      </c>
      <c r="L943" t="s">
        <v>47</v>
      </c>
      <c r="M943">
        <v>1000</v>
      </c>
      <c r="N943" t="s">
        <v>17</v>
      </c>
    </row>
    <row r="944" spans="1:14" ht="28.8" x14ac:dyDescent="0.3">
      <c r="A944" t="s">
        <v>643</v>
      </c>
      <c r="B944" s="5" t="s">
        <v>644</v>
      </c>
      <c r="C944" s="1"/>
      <c r="D944" s="1"/>
      <c r="E944" s="1"/>
      <c r="F944" s="1">
        <v>71744.100000000006</v>
      </c>
      <c r="G944" s="1"/>
      <c r="H944" t="s">
        <v>964</v>
      </c>
      <c r="I944">
        <v>2022</v>
      </c>
      <c r="J944" s="5" t="s">
        <v>602</v>
      </c>
      <c r="K944" t="s">
        <v>46</v>
      </c>
      <c r="L944" t="s">
        <v>47</v>
      </c>
      <c r="M944">
        <v>1070</v>
      </c>
      <c r="N944" t="s">
        <v>23</v>
      </c>
    </row>
    <row r="945" spans="1:14" ht="28.8" x14ac:dyDescent="0.3">
      <c r="A945" t="s">
        <v>294</v>
      </c>
      <c r="B945" s="5" t="s">
        <v>295</v>
      </c>
      <c r="C945" s="1">
        <v>14518.91</v>
      </c>
      <c r="D945" s="1">
        <v>14781.5</v>
      </c>
      <c r="E945" s="1">
        <v>21429.200000000001</v>
      </c>
      <c r="F945" s="1">
        <v>23505.41</v>
      </c>
      <c r="G945" s="1">
        <v>25894.639999999999</v>
      </c>
      <c r="H945" t="s">
        <v>966</v>
      </c>
      <c r="I945">
        <v>2019</v>
      </c>
      <c r="J945" s="5" t="s">
        <v>194</v>
      </c>
      <c r="K945" t="s">
        <v>193</v>
      </c>
      <c r="L945" t="s">
        <v>47</v>
      </c>
      <c r="M945">
        <v>1120</v>
      </c>
      <c r="N945" t="s">
        <v>17</v>
      </c>
    </row>
    <row r="946" spans="1:14" ht="28.8" x14ac:dyDescent="0.3">
      <c r="A946" t="s">
        <v>296</v>
      </c>
      <c r="B946" s="5" t="s">
        <v>297</v>
      </c>
      <c r="C946" s="1">
        <v>42019.14</v>
      </c>
      <c r="D946" s="1">
        <v>45526.6</v>
      </c>
      <c r="E946" s="1">
        <v>57734.09</v>
      </c>
      <c r="F946" s="1">
        <v>68503.89</v>
      </c>
      <c r="G946" s="1">
        <v>46384.29</v>
      </c>
      <c r="H946" t="s">
        <v>966</v>
      </c>
      <c r="I946">
        <v>2019</v>
      </c>
      <c r="J946" s="5" t="s">
        <v>194</v>
      </c>
      <c r="K946" t="s">
        <v>193</v>
      </c>
      <c r="L946" t="s">
        <v>47</v>
      </c>
      <c r="M946">
        <v>1000</v>
      </c>
      <c r="N946" t="s">
        <v>17</v>
      </c>
    </row>
    <row r="947" spans="1:14" ht="28.8" x14ac:dyDescent="0.3">
      <c r="A947" t="s">
        <v>957</v>
      </c>
      <c r="B947" s="5" t="s">
        <v>958</v>
      </c>
      <c r="C947" s="1"/>
      <c r="D947" s="1"/>
      <c r="E947" s="1"/>
      <c r="F947" s="1">
        <v>3400.82</v>
      </c>
      <c r="G947" s="1"/>
      <c r="H947" s="2" t="s">
        <v>966</v>
      </c>
      <c r="I947" s="2">
        <v>2022</v>
      </c>
      <c r="J947" s="6" t="s">
        <v>194</v>
      </c>
      <c r="K947" s="2" t="s">
        <v>193</v>
      </c>
      <c r="L947" s="2" t="s">
        <v>47</v>
      </c>
      <c r="M947" s="2">
        <v>1020</v>
      </c>
      <c r="N947" s="2" t="s">
        <v>17</v>
      </c>
    </row>
    <row r="948" spans="1:14" x14ac:dyDescent="0.3">
      <c r="A948" t="s">
        <v>880</v>
      </c>
      <c r="B948" s="5" t="s">
        <v>881</v>
      </c>
      <c r="C948" s="1"/>
      <c r="D948" s="1">
        <v>6000</v>
      </c>
      <c r="E948" s="1"/>
      <c r="F948" s="1"/>
      <c r="G948" s="1"/>
      <c r="H948" t="s">
        <v>967</v>
      </c>
      <c r="I948">
        <v>2020</v>
      </c>
      <c r="J948" s="5" t="s">
        <v>986</v>
      </c>
      <c r="K948" t="s">
        <v>46</v>
      </c>
      <c r="L948" t="s">
        <v>47</v>
      </c>
      <c r="M948">
        <v>1180</v>
      </c>
      <c r="N948" t="s">
        <v>69</v>
      </c>
    </row>
    <row r="949" spans="1:14" ht="28.8" x14ac:dyDescent="0.3">
      <c r="A949" t="s">
        <v>298</v>
      </c>
      <c r="B949" s="5" t="s">
        <v>299</v>
      </c>
      <c r="C949" s="1">
        <v>411936.31</v>
      </c>
      <c r="D949" s="1">
        <v>505433.98</v>
      </c>
      <c r="E949" s="1">
        <v>554445.85</v>
      </c>
      <c r="F949" s="1">
        <v>600011.28</v>
      </c>
      <c r="G949" s="1">
        <v>540899.68999999994</v>
      </c>
      <c r="H949" t="s">
        <v>966</v>
      </c>
      <c r="I949">
        <v>2019</v>
      </c>
      <c r="J949" s="5" t="s">
        <v>194</v>
      </c>
      <c r="K949" t="s">
        <v>193</v>
      </c>
      <c r="L949" t="s">
        <v>47</v>
      </c>
      <c r="M949">
        <v>1030</v>
      </c>
      <c r="N949" t="s">
        <v>20</v>
      </c>
    </row>
    <row r="950" spans="1:14" ht="43.2" x14ac:dyDescent="0.3">
      <c r="A950" t="s">
        <v>298</v>
      </c>
      <c r="B950" s="5" t="s">
        <v>299</v>
      </c>
      <c r="C950" s="1">
        <v>390915.36</v>
      </c>
      <c r="D950" s="1">
        <v>390915.36</v>
      </c>
      <c r="E950" s="1"/>
      <c r="F950" s="1"/>
      <c r="G950" s="1"/>
      <c r="H950" t="s">
        <v>969</v>
      </c>
      <c r="I950">
        <v>2019</v>
      </c>
      <c r="J950" s="5" t="s">
        <v>835</v>
      </c>
      <c r="K950" t="s">
        <v>193</v>
      </c>
      <c r="L950" t="s">
        <v>47</v>
      </c>
      <c r="M950">
        <v>1030</v>
      </c>
      <c r="N950" t="s">
        <v>20</v>
      </c>
    </row>
    <row r="951" spans="1:14" ht="43.2" x14ac:dyDescent="0.3">
      <c r="A951" t="s">
        <v>298</v>
      </c>
      <c r="B951" s="5" t="s">
        <v>299</v>
      </c>
      <c r="C951" s="1"/>
      <c r="D951" s="1"/>
      <c r="E951" s="1">
        <v>1798002.52</v>
      </c>
      <c r="F951" s="1">
        <v>1904620.88</v>
      </c>
      <c r="G951" s="1">
        <v>2003743.77</v>
      </c>
      <c r="H951" t="s">
        <v>970</v>
      </c>
      <c r="I951">
        <v>2021</v>
      </c>
      <c r="J951" s="5" t="s">
        <v>854</v>
      </c>
      <c r="K951" t="s">
        <v>15</v>
      </c>
      <c r="L951" t="s">
        <v>47</v>
      </c>
      <c r="M951">
        <v>1030</v>
      </c>
      <c r="N951" t="s">
        <v>20</v>
      </c>
    </row>
    <row r="952" spans="1:14" ht="28.8" x14ac:dyDescent="0.3">
      <c r="A952" t="s">
        <v>298</v>
      </c>
      <c r="B952" s="5" t="s">
        <v>299</v>
      </c>
      <c r="C952" s="1">
        <v>1439747.73</v>
      </c>
      <c r="D952" s="1">
        <v>1368762.55</v>
      </c>
      <c r="E952" s="1"/>
      <c r="F952" s="1"/>
      <c r="G952" s="1"/>
      <c r="H952" t="s">
        <v>970</v>
      </c>
      <c r="I952">
        <v>2016</v>
      </c>
      <c r="J952" s="5" t="s">
        <v>857</v>
      </c>
      <c r="K952" t="s">
        <v>15</v>
      </c>
      <c r="L952" t="s">
        <v>47</v>
      </c>
      <c r="M952">
        <v>1030</v>
      </c>
      <c r="N952" t="s">
        <v>20</v>
      </c>
    </row>
    <row r="953" spans="1:14" ht="28.8" x14ac:dyDescent="0.3">
      <c r="A953" t="s">
        <v>300</v>
      </c>
      <c r="B953" s="5" t="s">
        <v>301</v>
      </c>
      <c r="C953" s="1">
        <v>7679.42</v>
      </c>
      <c r="D953" s="1">
        <v>6756.11</v>
      </c>
      <c r="E953" s="1">
        <v>8823.48</v>
      </c>
      <c r="F953" s="1">
        <v>2131.23</v>
      </c>
      <c r="G953" s="1">
        <v>5177.8599999999997</v>
      </c>
      <c r="H953" t="s">
        <v>966</v>
      </c>
      <c r="I953">
        <v>2019</v>
      </c>
      <c r="J953" s="5" t="s">
        <v>194</v>
      </c>
      <c r="K953" t="s">
        <v>193</v>
      </c>
      <c r="L953" t="s">
        <v>47</v>
      </c>
      <c r="M953">
        <v>1030</v>
      </c>
      <c r="N953" t="s">
        <v>20</v>
      </c>
    </row>
    <row r="954" spans="1:14" ht="28.8" x14ac:dyDescent="0.3">
      <c r="A954" t="s">
        <v>300</v>
      </c>
      <c r="B954" s="5" t="s">
        <v>301</v>
      </c>
      <c r="C954" s="1">
        <v>62044.909999999996</v>
      </c>
      <c r="D954" s="1">
        <v>58189.25</v>
      </c>
      <c r="E954" s="1">
        <v>58372.25</v>
      </c>
      <c r="F954" s="1">
        <v>61047</v>
      </c>
      <c r="G954" s="1">
        <v>62976</v>
      </c>
      <c r="H954" t="s">
        <v>972</v>
      </c>
      <c r="I954">
        <v>2019</v>
      </c>
      <c r="J954" s="5" t="s">
        <v>531</v>
      </c>
      <c r="K954" t="s">
        <v>15</v>
      </c>
      <c r="L954" t="s">
        <v>47</v>
      </c>
      <c r="M954">
        <v>1030</v>
      </c>
      <c r="N954" t="s">
        <v>20</v>
      </c>
    </row>
    <row r="955" spans="1:14" ht="28.8" x14ac:dyDescent="0.3">
      <c r="A955" t="s">
        <v>302</v>
      </c>
      <c r="B955" s="5" t="s">
        <v>303</v>
      </c>
      <c r="C955" s="1">
        <v>11591.58</v>
      </c>
      <c r="D955" s="1">
        <v>12843.3</v>
      </c>
      <c r="E955" s="1">
        <v>14980.35</v>
      </c>
      <c r="F955" s="1">
        <v>14605.32</v>
      </c>
      <c r="G955" s="1">
        <v>13650.73</v>
      </c>
      <c r="H955" t="s">
        <v>966</v>
      </c>
      <c r="I955">
        <v>2019</v>
      </c>
      <c r="J955" s="5" t="s">
        <v>194</v>
      </c>
      <c r="K955" t="s">
        <v>193</v>
      </c>
      <c r="L955" t="s">
        <v>47</v>
      </c>
      <c r="M955">
        <v>1030</v>
      </c>
      <c r="N955" t="s">
        <v>20</v>
      </c>
    </row>
    <row r="956" spans="1:14" ht="43.2" x14ac:dyDescent="0.3">
      <c r="A956" t="s">
        <v>308</v>
      </c>
      <c r="B956" s="5" t="s">
        <v>309</v>
      </c>
      <c r="C956" s="1"/>
      <c r="D956" s="1"/>
      <c r="E956" s="1"/>
      <c r="F956" s="1"/>
      <c r="G956" s="1">
        <v>5000</v>
      </c>
      <c r="H956" t="s">
        <v>967</v>
      </c>
      <c r="I956">
        <v>2023</v>
      </c>
      <c r="J956" s="5" t="s">
        <v>436</v>
      </c>
      <c r="K956" t="s">
        <v>67</v>
      </c>
      <c r="L956" t="s">
        <v>47</v>
      </c>
      <c r="M956">
        <v>1000</v>
      </c>
      <c r="N956" t="s">
        <v>17</v>
      </c>
    </row>
    <row r="957" spans="1:14" ht="43.2" x14ac:dyDescent="0.3">
      <c r="A957" t="s">
        <v>302</v>
      </c>
      <c r="B957" s="5" t="s">
        <v>303</v>
      </c>
      <c r="C957" s="1">
        <v>22968</v>
      </c>
      <c r="D957" s="1">
        <v>22968</v>
      </c>
      <c r="E957" s="1"/>
      <c r="F957" s="1"/>
      <c r="G957" s="1"/>
      <c r="H957" t="s">
        <v>969</v>
      </c>
      <c r="I957">
        <v>2019</v>
      </c>
      <c r="J957" s="5" t="s">
        <v>835</v>
      </c>
      <c r="K957" t="s">
        <v>193</v>
      </c>
      <c r="L957" t="s">
        <v>47</v>
      </c>
      <c r="M957">
        <v>1030</v>
      </c>
      <c r="N957" t="s">
        <v>20</v>
      </c>
    </row>
    <row r="958" spans="1:14" ht="28.8" x14ac:dyDescent="0.3">
      <c r="A958" t="s">
        <v>302</v>
      </c>
      <c r="B958" s="5" t="s">
        <v>303</v>
      </c>
      <c r="C958" s="1">
        <f>119437.36+13416.32</f>
        <v>132853.68</v>
      </c>
      <c r="D958" s="1">
        <v>126303.87</v>
      </c>
      <c r="E958" s="1"/>
      <c r="F958" s="1"/>
      <c r="G958" s="1"/>
      <c r="H958" t="s">
        <v>970</v>
      </c>
      <c r="I958">
        <v>2016</v>
      </c>
      <c r="J958" s="5" t="s">
        <v>852</v>
      </c>
      <c r="K958" t="s">
        <v>15</v>
      </c>
      <c r="L958" t="s">
        <v>47</v>
      </c>
      <c r="M958">
        <v>1030</v>
      </c>
      <c r="N958" t="s">
        <v>20</v>
      </c>
    </row>
    <row r="959" spans="1:14" ht="43.2" x14ac:dyDescent="0.3">
      <c r="A959" t="s">
        <v>302</v>
      </c>
      <c r="B959" s="5" t="s">
        <v>303</v>
      </c>
      <c r="C959" s="1"/>
      <c r="D959" s="1"/>
      <c r="E959" s="1">
        <v>150974.64000000001</v>
      </c>
      <c r="F959" s="1">
        <v>159927.16</v>
      </c>
      <c r="G959" s="1">
        <v>168250.31</v>
      </c>
      <c r="H959" t="s">
        <v>970</v>
      </c>
      <c r="I959">
        <v>2021</v>
      </c>
      <c r="J959" s="5" t="s">
        <v>854</v>
      </c>
      <c r="K959" t="s">
        <v>15</v>
      </c>
      <c r="L959" t="s">
        <v>47</v>
      </c>
      <c r="M959">
        <v>1030</v>
      </c>
      <c r="N959" t="s">
        <v>20</v>
      </c>
    </row>
    <row r="960" spans="1:14" ht="28.8" x14ac:dyDescent="0.3">
      <c r="A960" t="s">
        <v>304</v>
      </c>
      <c r="B960" s="5" t="s">
        <v>305</v>
      </c>
      <c r="C960" s="1">
        <v>13388.21</v>
      </c>
      <c r="D960" s="1">
        <v>22100.47</v>
      </c>
      <c r="E960" s="1">
        <v>30946.34</v>
      </c>
      <c r="F960" s="1">
        <v>33480.86</v>
      </c>
      <c r="G960" s="1">
        <v>31842.63</v>
      </c>
      <c r="H960" s="2" t="s">
        <v>966</v>
      </c>
      <c r="I960">
        <v>2019</v>
      </c>
      <c r="J960" s="5" t="s">
        <v>194</v>
      </c>
      <c r="K960" t="s">
        <v>193</v>
      </c>
      <c r="L960" t="s">
        <v>47</v>
      </c>
      <c r="M960">
        <v>1030</v>
      </c>
      <c r="N960" t="s">
        <v>20</v>
      </c>
    </row>
    <row r="961" spans="1:14" ht="43.2" x14ac:dyDescent="0.3">
      <c r="A961" t="s">
        <v>304</v>
      </c>
      <c r="B961" s="5" t="s">
        <v>305</v>
      </c>
      <c r="C961" s="1">
        <v>22968</v>
      </c>
      <c r="D961" s="1">
        <v>28011.79</v>
      </c>
      <c r="E961" s="1"/>
      <c r="F961" s="1"/>
      <c r="G961" s="1"/>
      <c r="H961" t="s">
        <v>969</v>
      </c>
      <c r="I961">
        <v>2019</v>
      </c>
      <c r="J961" s="5" t="s">
        <v>835</v>
      </c>
      <c r="K961" t="s">
        <v>193</v>
      </c>
      <c r="L961" t="s">
        <v>47</v>
      </c>
      <c r="M961">
        <v>1030</v>
      </c>
      <c r="N961" t="s">
        <v>20</v>
      </c>
    </row>
    <row r="962" spans="1:14" ht="43.2" x14ac:dyDescent="0.3">
      <c r="A962" t="s">
        <v>304</v>
      </c>
      <c r="B962" s="5" t="s">
        <v>305</v>
      </c>
      <c r="C962" s="1"/>
      <c r="D962" s="1"/>
      <c r="E962" s="1">
        <v>264005.03999999998</v>
      </c>
      <c r="F962" s="1">
        <v>279660.07</v>
      </c>
      <c r="G962" s="1">
        <v>294214.51999999996</v>
      </c>
      <c r="H962" t="s">
        <v>970</v>
      </c>
      <c r="I962">
        <v>2021</v>
      </c>
      <c r="J962" s="5" t="s">
        <v>854</v>
      </c>
      <c r="K962" t="s">
        <v>15</v>
      </c>
      <c r="L962" t="s">
        <v>47</v>
      </c>
      <c r="M962">
        <v>1030</v>
      </c>
      <c r="N962" t="s">
        <v>20</v>
      </c>
    </row>
    <row r="963" spans="1:14" ht="28.8" x14ac:dyDescent="0.3">
      <c r="A963" t="s">
        <v>304</v>
      </c>
      <c r="B963" s="5" t="s">
        <v>305</v>
      </c>
      <c r="C963" s="1">
        <v>211706.74000000002</v>
      </c>
      <c r="D963" s="1">
        <v>201267.09000000003</v>
      </c>
      <c r="E963" s="1"/>
      <c r="F963" s="1"/>
      <c r="G963" s="1"/>
      <c r="H963" t="s">
        <v>970</v>
      </c>
      <c r="I963">
        <v>2016</v>
      </c>
      <c r="J963" s="5" t="s">
        <v>857</v>
      </c>
      <c r="K963" t="s">
        <v>15</v>
      </c>
      <c r="L963" t="s">
        <v>47</v>
      </c>
      <c r="M963">
        <v>1030</v>
      </c>
      <c r="N963" t="s">
        <v>20</v>
      </c>
    </row>
    <row r="964" spans="1:14" ht="28.8" x14ac:dyDescent="0.3">
      <c r="A964" t="s">
        <v>645</v>
      </c>
      <c r="B964" s="5" t="s">
        <v>646</v>
      </c>
      <c r="C964" s="1">
        <v>23000</v>
      </c>
      <c r="D964" s="1"/>
      <c r="E964" s="1"/>
      <c r="F964" s="1"/>
      <c r="G964" s="1"/>
      <c r="H964" t="s">
        <v>964</v>
      </c>
      <c r="I964">
        <v>2019</v>
      </c>
      <c r="J964" s="5" t="s">
        <v>602</v>
      </c>
      <c r="K964" t="s">
        <v>46</v>
      </c>
      <c r="L964" t="s">
        <v>47</v>
      </c>
      <c r="M964">
        <v>1000</v>
      </c>
      <c r="N964" t="s">
        <v>17</v>
      </c>
    </row>
    <row r="965" spans="1:14" ht="28.8" x14ac:dyDescent="0.3">
      <c r="A965" t="s">
        <v>411</v>
      </c>
      <c r="B965" s="5" t="s">
        <v>412</v>
      </c>
      <c r="C965" s="1">
        <v>5000</v>
      </c>
      <c r="D965" s="1"/>
      <c r="E965" s="1"/>
      <c r="F965" s="1"/>
      <c r="G965" s="1"/>
      <c r="H965" t="s">
        <v>967</v>
      </c>
      <c r="I965">
        <v>2019</v>
      </c>
      <c r="J965" s="5" t="s">
        <v>396</v>
      </c>
      <c r="K965" t="s">
        <v>46</v>
      </c>
      <c r="L965" t="s">
        <v>47</v>
      </c>
      <c r="M965">
        <v>1070</v>
      </c>
      <c r="N965" t="s">
        <v>23</v>
      </c>
    </row>
    <row r="966" spans="1:14" ht="28.8" x14ac:dyDescent="0.3">
      <c r="A966" t="s">
        <v>459</v>
      </c>
      <c r="B966" s="5" t="s">
        <v>460</v>
      </c>
      <c r="C966" s="1">
        <v>15000</v>
      </c>
      <c r="D966" s="1"/>
      <c r="E966" s="1"/>
      <c r="F966" s="1"/>
      <c r="G966" s="1"/>
      <c r="H966" t="s">
        <v>967</v>
      </c>
      <c r="I966">
        <v>2019</v>
      </c>
      <c r="J966" s="5" t="s">
        <v>461</v>
      </c>
      <c r="K966" t="s">
        <v>46</v>
      </c>
      <c r="L966" t="s">
        <v>16</v>
      </c>
      <c r="M966">
        <v>1170</v>
      </c>
      <c r="N966" t="s">
        <v>372</v>
      </c>
    </row>
    <row r="967" spans="1:14" ht="28.8" x14ac:dyDescent="0.3">
      <c r="A967" t="s">
        <v>324</v>
      </c>
      <c r="B967" s="5" t="s">
        <v>325</v>
      </c>
      <c r="C967" s="1"/>
      <c r="D967" s="1"/>
      <c r="E967" s="1"/>
      <c r="F967" s="1"/>
      <c r="G967" s="1">
        <v>5000</v>
      </c>
      <c r="H967" t="s">
        <v>967</v>
      </c>
      <c r="I967">
        <v>2023</v>
      </c>
      <c r="J967" s="5" t="s">
        <v>434</v>
      </c>
      <c r="K967" t="s">
        <v>46</v>
      </c>
      <c r="L967" t="s">
        <v>47</v>
      </c>
      <c r="M967">
        <v>1000</v>
      </c>
      <c r="N967" t="s">
        <v>17</v>
      </c>
    </row>
    <row r="968" spans="1:14" ht="28.8" x14ac:dyDescent="0.3">
      <c r="A968" t="s">
        <v>593</v>
      </c>
      <c r="B968" s="5" t="s">
        <v>594</v>
      </c>
      <c r="C968" s="1"/>
      <c r="D968" s="1"/>
      <c r="E968" s="1">
        <v>15000</v>
      </c>
      <c r="F968" s="1"/>
      <c r="G968" s="1"/>
      <c r="H968" t="s">
        <v>964</v>
      </c>
      <c r="I968">
        <v>2021</v>
      </c>
      <c r="J968" s="5" t="s">
        <v>566</v>
      </c>
      <c r="K968" t="s">
        <v>46</v>
      </c>
      <c r="L968" t="s">
        <v>47</v>
      </c>
      <c r="M968">
        <v>1050</v>
      </c>
      <c r="N968" t="s">
        <v>56</v>
      </c>
    </row>
    <row r="969" spans="1:14" x14ac:dyDescent="0.3">
      <c r="A969" t="s">
        <v>88</v>
      </c>
      <c r="B969" s="5" t="s">
        <v>89</v>
      </c>
      <c r="C969" s="1"/>
      <c r="D969" s="1"/>
      <c r="E969" s="1">
        <v>248624.11</v>
      </c>
      <c r="F969" s="1">
        <v>263200.49</v>
      </c>
      <c r="G969" s="1">
        <v>276800.63999999996</v>
      </c>
      <c r="H969" t="s">
        <v>976</v>
      </c>
      <c r="I969">
        <v>2021</v>
      </c>
      <c r="J969" s="5" t="s">
        <v>90</v>
      </c>
      <c r="K969" t="s">
        <v>15</v>
      </c>
      <c r="L969" t="s">
        <v>47</v>
      </c>
      <c r="M969">
        <v>1030</v>
      </c>
      <c r="N969" t="s">
        <v>20</v>
      </c>
    </row>
    <row r="970" spans="1:14" ht="28.8" x14ac:dyDescent="0.3">
      <c r="A970" t="s">
        <v>88</v>
      </c>
      <c r="B970" s="5" t="s">
        <v>89</v>
      </c>
      <c r="C970" s="1"/>
      <c r="D970" s="1">
        <v>14273.82</v>
      </c>
      <c r="E970" s="1"/>
      <c r="F970" s="1"/>
      <c r="G970" s="1"/>
      <c r="H970" t="s">
        <v>965</v>
      </c>
      <c r="I970">
        <v>2020</v>
      </c>
      <c r="J970" s="5" t="s">
        <v>113</v>
      </c>
      <c r="K970" t="s">
        <v>46</v>
      </c>
      <c r="L970" t="s">
        <v>114</v>
      </c>
      <c r="M970">
        <v>1030</v>
      </c>
      <c r="N970" t="s">
        <v>20</v>
      </c>
    </row>
    <row r="971" spans="1:14" ht="28.8" x14ac:dyDescent="0.3">
      <c r="A971" t="s">
        <v>722</v>
      </c>
      <c r="B971" s="5" t="s">
        <v>723</v>
      </c>
      <c r="C971" s="1">
        <v>243476.9</v>
      </c>
      <c r="D971" s="1">
        <f>37113.07+213784.64</f>
        <v>250897.71000000002</v>
      </c>
      <c r="E971" s="1">
        <f>80716.38+9882.41+35016.79</f>
        <v>125615.58000000002</v>
      </c>
      <c r="F971" s="1">
        <v>68881.87</v>
      </c>
      <c r="G971" s="1"/>
      <c r="H971" t="s">
        <v>969</v>
      </c>
      <c r="I971">
        <v>2019</v>
      </c>
      <c r="J971" s="5" t="s">
        <v>719</v>
      </c>
      <c r="K971" t="s">
        <v>193</v>
      </c>
      <c r="L971" t="s">
        <v>47</v>
      </c>
      <c r="M971">
        <v>1030</v>
      </c>
      <c r="N971" t="s">
        <v>20</v>
      </c>
    </row>
    <row r="972" spans="1:14" ht="28.8" x14ac:dyDescent="0.3">
      <c r="A972" t="s">
        <v>428</v>
      </c>
      <c r="B972" s="5" t="s">
        <v>429</v>
      </c>
      <c r="C972" s="1"/>
      <c r="D972" s="1"/>
      <c r="E972" s="1"/>
      <c r="F972" s="1"/>
      <c r="G972" s="1">
        <v>4800</v>
      </c>
      <c r="H972" t="s">
        <v>964</v>
      </c>
      <c r="I972">
        <v>2023</v>
      </c>
      <c r="J972" s="5" t="s">
        <v>727</v>
      </c>
      <c r="K972" t="s">
        <v>67</v>
      </c>
      <c r="L972" t="s">
        <v>47</v>
      </c>
      <c r="M972">
        <v>1070</v>
      </c>
      <c r="N972" t="s">
        <v>23</v>
      </c>
    </row>
    <row r="973" spans="1:14" ht="28.8" x14ac:dyDescent="0.3">
      <c r="A973" t="s">
        <v>344</v>
      </c>
      <c r="B973" s="5" t="s">
        <v>345</v>
      </c>
      <c r="C973" s="1"/>
      <c r="D973" s="1"/>
      <c r="E973" s="1"/>
      <c r="F973" s="1"/>
      <c r="G973" s="1">
        <v>4609.42</v>
      </c>
      <c r="H973" s="2" t="s">
        <v>967</v>
      </c>
      <c r="I973" s="2">
        <v>2023</v>
      </c>
      <c r="J973" s="6" t="s">
        <v>935</v>
      </c>
      <c r="K973" s="2" t="s">
        <v>67</v>
      </c>
      <c r="L973" s="2" t="s">
        <v>47</v>
      </c>
      <c r="M973" s="2">
        <v>1000</v>
      </c>
      <c r="N973" s="2" t="s">
        <v>17</v>
      </c>
    </row>
    <row r="974" spans="1:14" ht="28.8" x14ac:dyDescent="0.3">
      <c r="A974" t="s">
        <v>647</v>
      </c>
      <c r="B974" s="5" t="s">
        <v>648</v>
      </c>
      <c r="C974" s="1">
        <v>9800</v>
      </c>
      <c r="D974" s="1"/>
      <c r="E974" s="1"/>
      <c r="F974" s="1"/>
      <c r="G974" s="1"/>
      <c r="H974" t="s">
        <v>964</v>
      </c>
      <c r="I974">
        <v>2019</v>
      </c>
      <c r="J974" s="5" t="s">
        <v>602</v>
      </c>
      <c r="K974" t="s">
        <v>46</v>
      </c>
      <c r="L974" t="s">
        <v>47</v>
      </c>
      <c r="M974">
        <v>1050</v>
      </c>
      <c r="N974" t="s">
        <v>56</v>
      </c>
    </row>
    <row r="975" spans="1:14" ht="28.8" x14ac:dyDescent="0.3">
      <c r="A975" t="s">
        <v>724</v>
      </c>
      <c r="B975" s="5" t="s">
        <v>725</v>
      </c>
      <c r="C975" s="1">
        <v>2687480.6</v>
      </c>
      <c r="D975" s="1">
        <v>4050609</v>
      </c>
      <c r="E975" s="1">
        <v>6062204</v>
      </c>
      <c r="F975" s="1">
        <v>6469995</v>
      </c>
      <c r="G975" s="1">
        <v>6742713</v>
      </c>
      <c r="H975" t="s">
        <v>967</v>
      </c>
      <c r="I975" s="2">
        <v>2019</v>
      </c>
      <c r="J975" s="6" t="s">
        <v>962</v>
      </c>
      <c r="K975" s="2" t="s">
        <v>193</v>
      </c>
      <c r="L975" s="2" t="s">
        <v>47</v>
      </c>
      <c r="M975" s="2">
        <v>1000</v>
      </c>
      <c r="N975" s="2" t="s">
        <v>17</v>
      </c>
    </row>
    <row r="976" spans="1:14" ht="28.8" x14ac:dyDescent="0.3">
      <c r="A976" t="s">
        <v>724</v>
      </c>
      <c r="B976" s="5" t="s">
        <v>725</v>
      </c>
      <c r="C976" s="1">
        <v>475000</v>
      </c>
      <c r="D976" s="1">
        <v>477600</v>
      </c>
      <c r="E976" s="1">
        <v>482872</v>
      </c>
      <c r="F976" s="1">
        <v>514000</v>
      </c>
      <c r="G976" s="1">
        <v>540962</v>
      </c>
      <c r="H976" t="s">
        <v>967</v>
      </c>
      <c r="I976">
        <v>2019</v>
      </c>
      <c r="J976" s="5" t="s">
        <v>726</v>
      </c>
      <c r="K976" t="s">
        <v>193</v>
      </c>
      <c r="L976" t="s">
        <v>47</v>
      </c>
      <c r="M976">
        <v>1000</v>
      </c>
      <c r="N976" t="s">
        <v>17</v>
      </c>
    </row>
    <row r="977" spans="1:14" ht="28.8" x14ac:dyDescent="0.3">
      <c r="A977" t="s">
        <v>306</v>
      </c>
      <c r="B977" s="5" t="s">
        <v>307</v>
      </c>
      <c r="C977" s="1"/>
      <c r="D977" s="1"/>
      <c r="E977" s="1"/>
      <c r="F977" s="1">
        <v>827943.58</v>
      </c>
      <c r="G977" s="1">
        <v>837911.78</v>
      </c>
      <c r="H977" s="2" t="s">
        <v>966</v>
      </c>
      <c r="I977" s="2">
        <v>2022</v>
      </c>
      <c r="J977" s="6" t="s">
        <v>194</v>
      </c>
      <c r="K977" s="2" t="s">
        <v>193</v>
      </c>
      <c r="L977" s="2" t="s">
        <v>47</v>
      </c>
      <c r="M977" s="2">
        <v>1000</v>
      </c>
      <c r="N977" s="2" t="s">
        <v>17</v>
      </c>
    </row>
    <row r="978" spans="1:14" ht="28.8" x14ac:dyDescent="0.3">
      <c r="A978" t="s">
        <v>308</v>
      </c>
      <c r="B978" s="5" t="s">
        <v>309</v>
      </c>
      <c r="C978" s="1">
        <v>68792.62</v>
      </c>
      <c r="D978" s="1">
        <v>74217.53</v>
      </c>
      <c r="E978" s="1">
        <v>103071.79</v>
      </c>
      <c r="F978" s="1">
        <v>99557.440000000002</v>
      </c>
      <c r="G978" s="1">
        <v>83935.29</v>
      </c>
      <c r="H978" t="s">
        <v>966</v>
      </c>
      <c r="I978">
        <v>2019</v>
      </c>
      <c r="J978" s="5" t="s">
        <v>194</v>
      </c>
      <c r="K978" t="s">
        <v>193</v>
      </c>
      <c r="L978" t="s">
        <v>47</v>
      </c>
      <c r="M978">
        <v>1000</v>
      </c>
      <c r="N978" t="s">
        <v>17</v>
      </c>
    </row>
    <row r="979" spans="1:14" ht="28.8" x14ac:dyDescent="0.3">
      <c r="A979" t="s">
        <v>775</v>
      </c>
      <c r="B979" s="5" t="s">
        <v>776</v>
      </c>
      <c r="C979" s="1"/>
      <c r="D979" s="1"/>
      <c r="E979" s="1"/>
      <c r="F979" s="1"/>
      <c r="G979" s="1">
        <v>4361.87</v>
      </c>
      <c r="H979" s="2" t="s">
        <v>967</v>
      </c>
      <c r="I979" s="2">
        <v>2023</v>
      </c>
      <c r="J979" s="6" t="s">
        <v>935</v>
      </c>
      <c r="K979" s="2" t="s">
        <v>67</v>
      </c>
      <c r="L979" s="2" t="s">
        <v>47</v>
      </c>
      <c r="M979" s="2">
        <v>1070</v>
      </c>
      <c r="N979" s="2" t="s">
        <v>23</v>
      </c>
    </row>
    <row r="980" spans="1:14" ht="28.8" x14ac:dyDescent="0.3">
      <c r="A980" t="s">
        <v>308</v>
      </c>
      <c r="B980" s="5" t="s">
        <v>309</v>
      </c>
      <c r="C980" s="1"/>
      <c r="D980" s="1"/>
      <c r="E980" s="1">
        <v>1360280</v>
      </c>
      <c r="F980" s="1">
        <v>1439701</v>
      </c>
      <c r="G980" s="1">
        <v>1514016</v>
      </c>
      <c r="H980" t="s">
        <v>970</v>
      </c>
      <c r="I980">
        <v>2021</v>
      </c>
      <c r="J980" s="5" t="s">
        <v>855</v>
      </c>
      <c r="K980" t="s">
        <v>15</v>
      </c>
      <c r="L980" t="s">
        <v>47</v>
      </c>
      <c r="M980">
        <v>1000</v>
      </c>
      <c r="N980" t="s">
        <v>17</v>
      </c>
    </row>
    <row r="981" spans="1:14" ht="28.8" x14ac:dyDescent="0.3">
      <c r="A981" t="s">
        <v>308</v>
      </c>
      <c r="B981" s="5" t="s">
        <v>309</v>
      </c>
      <c r="C981" s="1">
        <v>1448191</v>
      </c>
      <c r="D981" s="1">
        <v>1347000</v>
      </c>
      <c r="E981" s="1"/>
      <c r="F981" s="1"/>
      <c r="G981" s="1"/>
      <c r="H981" t="s">
        <v>970</v>
      </c>
      <c r="I981">
        <v>2016</v>
      </c>
      <c r="J981" s="5" t="s">
        <v>856</v>
      </c>
      <c r="K981" t="s">
        <v>15</v>
      </c>
      <c r="L981" t="s">
        <v>47</v>
      </c>
      <c r="M981">
        <v>1000</v>
      </c>
      <c r="N981" t="s">
        <v>17</v>
      </c>
    </row>
    <row r="982" spans="1:14" ht="28.8" x14ac:dyDescent="0.3">
      <c r="A982" t="s">
        <v>556</v>
      </c>
      <c r="B982" s="5" t="s">
        <v>557</v>
      </c>
      <c r="C982" s="1"/>
      <c r="D982" s="1"/>
      <c r="E982" s="1"/>
      <c r="F982" s="1">
        <v>22000</v>
      </c>
      <c r="G982" s="1"/>
      <c r="H982" t="s">
        <v>964</v>
      </c>
      <c r="I982">
        <v>2022</v>
      </c>
      <c r="J982" s="5" t="s">
        <v>553</v>
      </c>
      <c r="K982" t="s">
        <v>46</v>
      </c>
      <c r="L982" t="s">
        <v>47</v>
      </c>
      <c r="M982">
        <v>1000</v>
      </c>
      <c r="N982" t="s">
        <v>17</v>
      </c>
    </row>
    <row r="983" spans="1:14" ht="28.8" x14ac:dyDescent="0.3">
      <c r="A983" t="s">
        <v>556</v>
      </c>
      <c r="B983" s="5" t="s">
        <v>557</v>
      </c>
      <c r="C983" s="1"/>
      <c r="D983" s="1">
        <v>17883</v>
      </c>
      <c r="E983" s="1"/>
      <c r="F983" s="1"/>
      <c r="G983" s="1"/>
      <c r="H983" t="s">
        <v>964</v>
      </c>
      <c r="I983">
        <v>2020</v>
      </c>
      <c r="J983" s="5" t="s">
        <v>566</v>
      </c>
      <c r="K983" t="s">
        <v>46</v>
      </c>
      <c r="L983" t="s">
        <v>47</v>
      </c>
      <c r="M983">
        <v>1000</v>
      </c>
      <c r="N983" t="s">
        <v>17</v>
      </c>
    </row>
    <row r="984" spans="1:14" ht="28.8" x14ac:dyDescent="0.3">
      <c r="A984" t="s">
        <v>556</v>
      </c>
      <c r="B984" s="5" t="s">
        <v>557</v>
      </c>
      <c r="C984" s="1">
        <v>3800</v>
      </c>
      <c r="D984" s="1"/>
      <c r="E984" s="1"/>
      <c r="F984" s="1"/>
      <c r="G984" s="1"/>
      <c r="H984" t="s">
        <v>964</v>
      </c>
      <c r="I984">
        <v>2019</v>
      </c>
      <c r="J984" s="5" t="s">
        <v>751</v>
      </c>
      <c r="K984" t="s">
        <v>67</v>
      </c>
      <c r="L984" t="s">
        <v>47</v>
      </c>
      <c r="M984">
        <v>1000</v>
      </c>
      <c r="N984" t="s">
        <v>17</v>
      </c>
    </row>
    <row r="985" spans="1:14" ht="28.8" x14ac:dyDescent="0.3">
      <c r="A985" t="s">
        <v>111</v>
      </c>
      <c r="B985" s="5" t="s">
        <v>112</v>
      </c>
      <c r="C985" s="1"/>
      <c r="D985" s="1"/>
      <c r="E985" s="1"/>
      <c r="F985" s="1">
        <v>40000</v>
      </c>
      <c r="G985" s="1"/>
      <c r="H985" t="s">
        <v>967</v>
      </c>
      <c r="I985">
        <v>2022</v>
      </c>
      <c r="J985" s="5" t="s">
        <v>108</v>
      </c>
      <c r="K985" t="s">
        <v>46</v>
      </c>
      <c r="L985" t="s">
        <v>95</v>
      </c>
      <c r="M985">
        <v>1060</v>
      </c>
      <c r="N985" t="s">
        <v>53</v>
      </c>
    </row>
    <row r="986" spans="1:14" ht="28.8" x14ac:dyDescent="0.3">
      <c r="A986" t="s">
        <v>418</v>
      </c>
      <c r="B986" s="5" t="s">
        <v>419</v>
      </c>
      <c r="C986" s="1">
        <v>5000</v>
      </c>
      <c r="D986" s="1"/>
      <c r="E986" s="1"/>
      <c r="F986" s="1"/>
      <c r="G986" s="1"/>
      <c r="H986" t="s">
        <v>967</v>
      </c>
      <c r="I986">
        <v>2019</v>
      </c>
      <c r="J986" s="5" t="s">
        <v>415</v>
      </c>
      <c r="K986" t="s">
        <v>46</v>
      </c>
      <c r="L986" t="s">
        <v>47</v>
      </c>
      <c r="M986">
        <v>1000</v>
      </c>
      <c r="N986" t="s">
        <v>17</v>
      </c>
    </row>
    <row r="987" spans="1:14" ht="28.8" x14ac:dyDescent="0.3">
      <c r="A987" t="s">
        <v>418</v>
      </c>
      <c r="B987" s="5" t="s">
        <v>419</v>
      </c>
      <c r="C987" s="1"/>
      <c r="D987" s="1">
        <v>2500</v>
      </c>
      <c r="E987" s="1"/>
      <c r="F987" s="1"/>
      <c r="G987" s="1"/>
      <c r="H987" t="s">
        <v>967</v>
      </c>
      <c r="I987">
        <v>2020</v>
      </c>
      <c r="J987" s="5" t="s">
        <v>415</v>
      </c>
      <c r="K987" t="s">
        <v>46</v>
      </c>
      <c r="L987" t="s">
        <v>47</v>
      </c>
      <c r="M987">
        <v>1000</v>
      </c>
      <c r="N987" t="s">
        <v>17</v>
      </c>
    </row>
    <row r="988" spans="1:14" ht="28.8" x14ac:dyDescent="0.3">
      <c r="A988" t="s">
        <v>418</v>
      </c>
      <c r="B988" s="5" t="s">
        <v>419</v>
      </c>
      <c r="C988" s="1"/>
      <c r="D988" s="1">
        <v>63000</v>
      </c>
      <c r="E988" s="1"/>
      <c r="F988" s="1"/>
      <c r="G988" s="1"/>
      <c r="H988" t="s">
        <v>964</v>
      </c>
      <c r="I988">
        <v>2020</v>
      </c>
      <c r="J988" s="5" t="s">
        <v>566</v>
      </c>
      <c r="K988" t="s">
        <v>46</v>
      </c>
      <c r="L988" t="s">
        <v>47</v>
      </c>
      <c r="M988">
        <v>1000</v>
      </c>
      <c r="N988" t="s">
        <v>17</v>
      </c>
    </row>
    <row r="989" spans="1:14" ht="28.8" x14ac:dyDescent="0.3">
      <c r="A989" t="s">
        <v>418</v>
      </c>
      <c r="B989" s="5" t="s">
        <v>419</v>
      </c>
      <c r="C989" s="1"/>
      <c r="D989" s="1"/>
      <c r="E989" s="1"/>
      <c r="F989" s="1">
        <v>47719.3</v>
      </c>
      <c r="G989" s="1"/>
      <c r="H989" t="s">
        <v>964</v>
      </c>
      <c r="I989">
        <v>2022</v>
      </c>
      <c r="J989" s="5" t="s">
        <v>670</v>
      </c>
      <c r="K989" t="s">
        <v>46</v>
      </c>
      <c r="L989" t="s">
        <v>47</v>
      </c>
      <c r="M989">
        <v>1190</v>
      </c>
      <c r="N989" t="s">
        <v>157</v>
      </c>
    </row>
    <row r="990" spans="1:14" ht="28.8" x14ac:dyDescent="0.3">
      <c r="A990" t="s">
        <v>121</v>
      </c>
      <c r="B990" s="5" t="s">
        <v>122</v>
      </c>
      <c r="C990" s="1"/>
      <c r="D990" s="1"/>
      <c r="E990" s="1"/>
      <c r="F990" s="1"/>
      <c r="G990" s="1">
        <v>4200</v>
      </c>
      <c r="H990" t="s">
        <v>964</v>
      </c>
      <c r="I990">
        <v>2023</v>
      </c>
      <c r="J990" s="5" t="s">
        <v>727</v>
      </c>
      <c r="K990" t="s">
        <v>67</v>
      </c>
      <c r="L990" t="s">
        <v>47</v>
      </c>
      <c r="M990">
        <v>1080</v>
      </c>
      <c r="N990" t="s">
        <v>28</v>
      </c>
    </row>
    <row r="991" spans="1:14" ht="28.8" x14ac:dyDescent="0.3">
      <c r="A991" t="s">
        <v>70</v>
      </c>
      <c r="B991" s="5" t="s">
        <v>71</v>
      </c>
      <c r="C991" s="1"/>
      <c r="D991" s="1"/>
      <c r="E991" s="1"/>
      <c r="F991" s="1"/>
      <c r="G991" s="1">
        <v>4120.6400000000003</v>
      </c>
      <c r="H991" s="2" t="s">
        <v>967</v>
      </c>
      <c r="I991" s="2">
        <v>2023</v>
      </c>
      <c r="J991" s="6" t="s">
        <v>935</v>
      </c>
      <c r="K991" s="2" t="s">
        <v>67</v>
      </c>
      <c r="L991" s="2" t="s">
        <v>47</v>
      </c>
      <c r="M991" s="2">
        <v>1000</v>
      </c>
      <c r="N991" s="2" t="s">
        <v>17</v>
      </c>
    </row>
    <row r="992" spans="1:14" ht="28.8" x14ac:dyDescent="0.3">
      <c r="A992" t="s">
        <v>418</v>
      </c>
      <c r="B992" s="5" t="s">
        <v>419</v>
      </c>
      <c r="C992" s="1">
        <v>107784.9</v>
      </c>
      <c r="D992" s="1">
        <v>101874.73000000001</v>
      </c>
      <c r="E992" s="1">
        <v>102669.53</v>
      </c>
      <c r="F992" s="1">
        <v>106843.54</v>
      </c>
      <c r="G992" s="1"/>
      <c r="H992" t="s">
        <v>964</v>
      </c>
      <c r="I992">
        <v>2017</v>
      </c>
      <c r="J992" s="5" t="s">
        <v>799</v>
      </c>
      <c r="K992" t="s">
        <v>15</v>
      </c>
      <c r="L992" t="s">
        <v>47</v>
      </c>
      <c r="M992">
        <v>1080</v>
      </c>
      <c r="N992" t="s">
        <v>28</v>
      </c>
    </row>
    <row r="993" spans="1:14" ht="28.8" x14ac:dyDescent="0.3">
      <c r="A993" t="s">
        <v>158</v>
      </c>
      <c r="B993" s="5" t="s">
        <v>159</v>
      </c>
      <c r="C993" s="1"/>
      <c r="D993" s="1">
        <v>54251.3</v>
      </c>
      <c r="E993" s="1"/>
      <c r="F993" s="1"/>
      <c r="G993" s="1"/>
      <c r="H993" t="s">
        <v>965</v>
      </c>
      <c r="I993">
        <v>2020</v>
      </c>
      <c r="J993" s="5" t="s">
        <v>113</v>
      </c>
      <c r="K993" t="s">
        <v>46</v>
      </c>
      <c r="L993" t="s">
        <v>114</v>
      </c>
      <c r="M993">
        <v>1000</v>
      </c>
      <c r="N993" t="s">
        <v>17</v>
      </c>
    </row>
    <row r="994" spans="1:14" ht="28.8" x14ac:dyDescent="0.3">
      <c r="A994" t="s">
        <v>158</v>
      </c>
      <c r="B994" s="5" t="s">
        <v>159</v>
      </c>
      <c r="C994" s="1">
        <v>171699.87</v>
      </c>
      <c r="D994" s="1">
        <v>187890.05</v>
      </c>
      <c r="E994" s="1">
        <v>233561.85</v>
      </c>
      <c r="F994" s="1">
        <v>290418.78000000003</v>
      </c>
      <c r="G994" s="1">
        <v>233638.62</v>
      </c>
      <c r="H994" t="s">
        <v>969</v>
      </c>
      <c r="I994">
        <v>2019</v>
      </c>
      <c r="J994" s="6" t="s">
        <v>194</v>
      </c>
      <c r="K994" s="2" t="s">
        <v>193</v>
      </c>
      <c r="L994" s="2" t="s">
        <v>47</v>
      </c>
      <c r="M994">
        <v>1000</v>
      </c>
      <c r="N994" t="s">
        <v>17</v>
      </c>
    </row>
    <row r="995" spans="1:14" ht="43.2" x14ac:dyDescent="0.3">
      <c r="A995" t="s">
        <v>158</v>
      </c>
      <c r="B995" s="5" t="s">
        <v>159</v>
      </c>
      <c r="C995" s="1">
        <f>60238.11+38370.89</f>
        <v>98609</v>
      </c>
      <c r="D995" s="1">
        <f>65798.44+11370.88+10404.39+39647.56</f>
        <v>127221.27</v>
      </c>
      <c r="E995" s="1">
        <f>30102.73+10672.51+8834.08+11393.51+8559.67</f>
        <v>69562.5</v>
      </c>
      <c r="F995" s="1"/>
      <c r="G995" s="1"/>
      <c r="H995" t="s">
        <v>969</v>
      </c>
      <c r="I995">
        <v>2019</v>
      </c>
      <c r="J995" s="5" t="s">
        <v>835</v>
      </c>
      <c r="K995" t="s">
        <v>193</v>
      </c>
      <c r="L995" t="s">
        <v>47</v>
      </c>
      <c r="M995">
        <v>1000</v>
      </c>
      <c r="N995" t="s">
        <v>17</v>
      </c>
    </row>
    <row r="996" spans="1:14" ht="43.2" x14ac:dyDescent="0.3">
      <c r="A996" t="s">
        <v>158</v>
      </c>
      <c r="B996" s="5" t="s">
        <v>159</v>
      </c>
      <c r="C996" s="1"/>
      <c r="D996" s="1"/>
      <c r="E996" s="1">
        <v>1763095.5799999998</v>
      </c>
      <c r="F996" s="1">
        <v>1867644.03</v>
      </c>
      <c r="G996" s="1">
        <v>1964842.51</v>
      </c>
      <c r="H996" t="s">
        <v>970</v>
      </c>
      <c r="I996">
        <v>2021</v>
      </c>
      <c r="J996" s="5" t="s">
        <v>854</v>
      </c>
      <c r="K996" t="s">
        <v>15</v>
      </c>
      <c r="L996" t="s">
        <v>47</v>
      </c>
      <c r="M996">
        <v>1000</v>
      </c>
      <c r="N996" t="s">
        <v>17</v>
      </c>
    </row>
    <row r="997" spans="1:14" ht="28.8" x14ac:dyDescent="0.3">
      <c r="A997" t="s">
        <v>158</v>
      </c>
      <c r="B997" s="5" t="s">
        <v>159</v>
      </c>
      <c r="C997" s="1">
        <v>1665243.0399999998</v>
      </c>
      <c r="D997" s="1">
        <v>1583123.85</v>
      </c>
      <c r="E997" s="1"/>
      <c r="F997" s="1"/>
      <c r="G997" s="1"/>
      <c r="H997" t="s">
        <v>970</v>
      </c>
      <c r="I997">
        <v>2016</v>
      </c>
      <c r="J997" s="5" t="s">
        <v>857</v>
      </c>
      <c r="K997" t="s">
        <v>15</v>
      </c>
      <c r="L997" t="s">
        <v>47</v>
      </c>
      <c r="M997">
        <v>1000</v>
      </c>
      <c r="N997" t="s">
        <v>17</v>
      </c>
    </row>
    <row r="998" spans="1:14" ht="43.2" x14ac:dyDescent="0.3">
      <c r="A998" t="s">
        <v>929</v>
      </c>
      <c r="B998" s="5" t="s">
        <v>930</v>
      </c>
      <c r="C998" s="1">
        <f>240257.92+465.46+137556.08</f>
        <v>378279.45999999996</v>
      </c>
      <c r="D998" s="1">
        <f>230506.03+5768.74</f>
        <v>236274.77</v>
      </c>
      <c r="E998" s="1">
        <f>356621.37+122400.33</f>
        <v>479021.7</v>
      </c>
      <c r="F998" s="1">
        <v>386551.85000000003</v>
      </c>
      <c r="G998" s="1">
        <v>412893.91</v>
      </c>
      <c r="H998" s="2" t="s">
        <v>974</v>
      </c>
      <c r="I998" s="2">
        <v>2019</v>
      </c>
      <c r="J998" s="6" t="s">
        <v>934</v>
      </c>
      <c r="K998" s="2" t="s">
        <v>15</v>
      </c>
      <c r="L998" s="2" t="s">
        <v>47</v>
      </c>
      <c r="M998" s="2">
        <v>1000</v>
      </c>
      <c r="N998" s="2" t="s">
        <v>17</v>
      </c>
    </row>
    <row r="999" spans="1:14" ht="28.8" x14ac:dyDescent="0.3">
      <c r="A999" t="s">
        <v>413</v>
      </c>
      <c r="B999" s="5" t="s">
        <v>414</v>
      </c>
      <c r="C999" s="1"/>
      <c r="D999" s="1"/>
      <c r="E999" s="1"/>
      <c r="F999" s="1">
        <v>9750</v>
      </c>
      <c r="G999" s="1"/>
      <c r="H999" t="s">
        <v>967</v>
      </c>
      <c r="I999">
        <v>2022</v>
      </c>
      <c r="J999" s="5" t="s">
        <v>396</v>
      </c>
      <c r="K999" t="s">
        <v>46</v>
      </c>
      <c r="L999" t="s">
        <v>47</v>
      </c>
      <c r="M999">
        <v>1000</v>
      </c>
      <c r="N999" t="s">
        <v>17</v>
      </c>
    </row>
    <row r="1000" spans="1:14" ht="28.8" x14ac:dyDescent="0.3">
      <c r="A1000" t="s">
        <v>413</v>
      </c>
      <c r="B1000" s="5" t="s">
        <v>414</v>
      </c>
      <c r="C1000" s="1"/>
      <c r="D1000" s="1"/>
      <c r="E1000" s="1"/>
      <c r="F1000" s="1">
        <v>41000</v>
      </c>
      <c r="G1000" s="1"/>
      <c r="H1000" t="s">
        <v>964</v>
      </c>
      <c r="I1000">
        <v>2022</v>
      </c>
      <c r="J1000" s="5" t="s">
        <v>602</v>
      </c>
      <c r="K1000" t="s">
        <v>46</v>
      </c>
      <c r="L1000" t="s">
        <v>47</v>
      </c>
      <c r="M1000">
        <v>1000</v>
      </c>
      <c r="N1000" t="s">
        <v>17</v>
      </c>
    </row>
    <row r="1001" spans="1:14" ht="28.8" x14ac:dyDescent="0.3">
      <c r="A1001" t="s">
        <v>310</v>
      </c>
      <c r="B1001" s="5" t="s">
        <v>311</v>
      </c>
      <c r="C1001" s="1"/>
      <c r="D1001" s="1"/>
      <c r="E1001" s="1">
        <v>34458.1</v>
      </c>
      <c r="F1001" s="1">
        <v>32500.13</v>
      </c>
      <c r="G1001" s="1">
        <v>55011.69</v>
      </c>
      <c r="H1001" s="2" t="s">
        <v>966</v>
      </c>
      <c r="I1001" s="2">
        <v>2021</v>
      </c>
      <c r="J1001" s="6" t="s">
        <v>194</v>
      </c>
      <c r="K1001" s="2" t="s">
        <v>193</v>
      </c>
      <c r="L1001" s="2" t="s">
        <v>47</v>
      </c>
      <c r="M1001" s="2">
        <v>1000</v>
      </c>
      <c r="N1001" s="2" t="s">
        <v>17</v>
      </c>
    </row>
    <row r="1002" spans="1:14" ht="28.8" x14ac:dyDescent="0.3">
      <c r="A1002" t="s">
        <v>139</v>
      </c>
      <c r="B1002" s="5" t="s">
        <v>140</v>
      </c>
      <c r="C1002" s="1"/>
      <c r="D1002" s="1"/>
      <c r="E1002" s="1"/>
      <c r="F1002" s="1"/>
      <c r="G1002" s="1">
        <v>4100</v>
      </c>
      <c r="H1002" t="s">
        <v>964</v>
      </c>
      <c r="I1002">
        <v>2023</v>
      </c>
      <c r="J1002" s="5" t="s">
        <v>727</v>
      </c>
      <c r="K1002" t="s">
        <v>67</v>
      </c>
      <c r="L1002" t="s">
        <v>47</v>
      </c>
      <c r="M1002">
        <v>1060</v>
      </c>
      <c r="N1002" t="s">
        <v>53</v>
      </c>
    </row>
    <row r="1003" spans="1:14" ht="28.8" x14ac:dyDescent="0.3">
      <c r="A1003" t="s">
        <v>310</v>
      </c>
      <c r="B1003" s="5" t="s">
        <v>311</v>
      </c>
      <c r="C1003" s="1">
        <v>1000000</v>
      </c>
      <c r="D1003" s="1"/>
      <c r="E1003" s="1">
        <v>1040720</v>
      </c>
      <c r="F1003" s="1">
        <f>1149676+55753</f>
        <v>1205429</v>
      </c>
      <c r="G1003" s="1">
        <v>1268343</v>
      </c>
      <c r="H1003" t="s">
        <v>974</v>
      </c>
      <c r="I1003">
        <v>2019</v>
      </c>
      <c r="J1003" s="5" t="s">
        <v>366</v>
      </c>
      <c r="K1003" t="s">
        <v>15</v>
      </c>
      <c r="L1003" t="s">
        <v>47</v>
      </c>
      <c r="M1003">
        <v>1030</v>
      </c>
      <c r="N1003" t="s">
        <v>20</v>
      </c>
    </row>
    <row r="1004" spans="1:14" ht="28.8" x14ac:dyDescent="0.3">
      <c r="A1004" t="s">
        <v>649</v>
      </c>
      <c r="B1004" s="5" t="s">
        <v>650</v>
      </c>
      <c r="C1004" s="1"/>
      <c r="D1004" s="1"/>
      <c r="E1004" s="1">
        <v>23336.240000000002</v>
      </c>
      <c r="F1004" s="1"/>
      <c r="G1004" s="1"/>
      <c r="H1004" t="s">
        <v>964</v>
      </c>
      <c r="I1004">
        <v>2021</v>
      </c>
      <c r="J1004" s="5" t="s">
        <v>602</v>
      </c>
      <c r="K1004" t="s">
        <v>46</v>
      </c>
      <c r="L1004" t="s">
        <v>47</v>
      </c>
      <c r="M1004">
        <v>1000</v>
      </c>
      <c r="N1004" t="s">
        <v>17</v>
      </c>
    </row>
    <row r="1005" spans="1:14" ht="28.8" x14ac:dyDescent="0.3">
      <c r="A1005" t="s">
        <v>13</v>
      </c>
      <c r="B1005" s="5" t="s">
        <v>14</v>
      </c>
      <c r="C1005" s="1"/>
      <c r="D1005" s="1"/>
      <c r="E1005" s="1"/>
      <c r="F1005" s="1"/>
      <c r="G1005" s="1">
        <v>3122.18</v>
      </c>
      <c r="H1005" t="s">
        <v>967</v>
      </c>
      <c r="I1005">
        <v>2023</v>
      </c>
      <c r="J1005" s="5" t="s">
        <v>943</v>
      </c>
      <c r="K1005" t="s">
        <v>67</v>
      </c>
      <c r="L1005" t="s">
        <v>16</v>
      </c>
      <c r="M1005">
        <v>1000</v>
      </c>
      <c r="N1005" t="s">
        <v>17</v>
      </c>
    </row>
    <row r="1006" spans="1:14" ht="28.8" x14ac:dyDescent="0.3">
      <c r="A1006" t="s">
        <v>205</v>
      </c>
      <c r="B1006" s="5" t="s">
        <v>206</v>
      </c>
      <c r="C1006" s="1"/>
      <c r="D1006" s="1"/>
      <c r="E1006" s="1"/>
      <c r="F1006" s="1"/>
      <c r="G1006" s="1">
        <v>3020.83</v>
      </c>
      <c r="H1006" t="s">
        <v>966</v>
      </c>
      <c r="I1006">
        <v>2023</v>
      </c>
      <c r="J1006" s="5" t="s">
        <v>194</v>
      </c>
      <c r="K1006" t="s">
        <v>193</v>
      </c>
      <c r="L1006" t="s">
        <v>47</v>
      </c>
      <c r="M1006">
        <v>1000</v>
      </c>
      <c r="N1006" t="s">
        <v>17</v>
      </c>
    </row>
    <row r="1007" spans="1:14" ht="28.8" x14ac:dyDescent="0.3">
      <c r="A1007" t="s">
        <v>515</v>
      </c>
      <c r="B1007" s="5" t="s">
        <v>516</v>
      </c>
      <c r="C1007" s="1"/>
      <c r="D1007" s="1"/>
      <c r="E1007" s="1"/>
      <c r="F1007" s="1"/>
      <c r="G1007" s="1">
        <v>3000</v>
      </c>
      <c r="H1007" s="2" t="s">
        <v>972</v>
      </c>
      <c r="I1007" s="2">
        <v>2023</v>
      </c>
      <c r="J1007" s="6" t="s">
        <v>517</v>
      </c>
      <c r="K1007" s="2" t="s">
        <v>46</v>
      </c>
      <c r="L1007" s="2" t="s">
        <v>47</v>
      </c>
      <c r="M1007" s="2">
        <v>1190</v>
      </c>
      <c r="N1007" s="2" t="s">
        <v>157</v>
      </c>
    </row>
    <row r="1008" spans="1:14" ht="28.8" x14ac:dyDescent="0.3">
      <c r="A1008" t="s">
        <v>312</v>
      </c>
      <c r="B1008" s="5" t="s">
        <v>313</v>
      </c>
      <c r="C1008" s="1">
        <v>65062.09</v>
      </c>
      <c r="D1008" s="1">
        <v>81648.95</v>
      </c>
      <c r="E1008" s="1">
        <v>110394.2</v>
      </c>
      <c r="F1008" s="1">
        <v>126397.92</v>
      </c>
      <c r="G1008" s="1">
        <v>138578.69</v>
      </c>
      <c r="H1008" t="s">
        <v>966</v>
      </c>
      <c r="I1008">
        <v>2019</v>
      </c>
      <c r="J1008" s="5" t="s">
        <v>194</v>
      </c>
      <c r="K1008" t="s">
        <v>193</v>
      </c>
      <c r="L1008" t="s">
        <v>47</v>
      </c>
      <c r="M1008">
        <v>1050</v>
      </c>
      <c r="N1008" t="s">
        <v>56</v>
      </c>
    </row>
    <row r="1009" spans="1:14" x14ac:dyDescent="0.3">
      <c r="A1009" t="s">
        <v>882</v>
      </c>
      <c r="B1009" s="5" t="s">
        <v>883</v>
      </c>
      <c r="C1009" s="1"/>
      <c r="D1009" s="1"/>
      <c r="E1009" s="1">
        <v>50000</v>
      </c>
      <c r="F1009" s="1"/>
      <c r="G1009" s="1"/>
      <c r="H1009" t="s">
        <v>967</v>
      </c>
      <c r="I1009">
        <v>2021</v>
      </c>
      <c r="J1009" s="5" t="s">
        <v>986</v>
      </c>
      <c r="K1009" t="s">
        <v>46</v>
      </c>
      <c r="L1009" t="s">
        <v>47</v>
      </c>
      <c r="M1009">
        <v>1190</v>
      </c>
      <c r="N1009" t="s">
        <v>157</v>
      </c>
    </row>
    <row r="1010" spans="1:14" ht="28.8" x14ac:dyDescent="0.3">
      <c r="A1010" t="s">
        <v>558</v>
      </c>
      <c r="B1010" s="5" t="s">
        <v>559</v>
      </c>
      <c r="C1010" s="1"/>
      <c r="D1010" s="1"/>
      <c r="E1010" s="1"/>
      <c r="F1010" s="1">
        <v>44460</v>
      </c>
      <c r="G1010" s="1"/>
      <c r="H1010" t="s">
        <v>964</v>
      </c>
      <c r="I1010">
        <v>2022</v>
      </c>
      <c r="J1010" s="5" t="s">
        <v>553</v>
      </c>
      <c r="K1010" t="s">
        <v>46</v>
      </c>
      <c r="L1010" t="s">
        <v>47</v>
      </c>
      <c r="M1010">
        <v>1190</v>
      </c>
      <c r="N1010" t="s">
        <v>157</v>
      </c>
    </row>
    <row r="1011" spans="1:14" ht="28.8" x14ac:dyDescent="0.3">
      <c r="A1011" t="s">
        <v>145</v>
      </c>
      <c r="B1011" s="5" t="s">
        <v>146</v>
      </c>
      <c r="C1011" s="1"/>
      <c r="D1011" s="1"/>
      <c r="E1011" s="1"/>
      <c r="F1011" s="1"/>
      <c r="G1011" s="1">
        <v>2907.51</v>
      </c>
      <c r="H1011" s="2" t="s">
        <v>967</v>
      </c>
      <c r="I1011" s="2">
        <v>2023</v>
      </c>
      <c r="J1011" s="6" t="s">
        <v>935</v>
      </c>
      <c r="K1011" s="2" t="s">
        <v>67</v>
      </c>
      <c r="L1011" s="2" t="s">
        <v>47</v>
      </c>
      <c r="M1011" s="2">
        <v>1080</v>
      </c>
      <c r="N1011" s="2" t="s">
        <v>28</v>
      </c>
    </row>
    <row r="1012" spans="1:14" ht="28.8" x14ac:dyDescent="0.3">
      <c r="A1012" t="s">
        <v>48</v>
      </c>
      <c r="B1012" s="5" t="s">
        <v>49</v>
      </c>
      <c r="C1012" s="1"/>
      <c r="D1012" s="1"/>
      <c r="E1012" s="1"/>
      <c r="F1012" s="1">
        <v>5000</v>
      </c>
      <c r="G1012" s="1"/>
      <c r="H1012" t="s">
        <v>982</v>
      </c>
      <c r="I1012">
        <v>2022</v>
      </c>
      <c r="J1012" s="5" t="s">
        <v>45</v>
      </c>
      <c r="K1012" t="s">
        <v>46</v>
      </c>
      <c r="L1012" t="s">
        <v>47</v>
      </c>
      <c r="M1012">
        <v>1150</v>
      </c>
      <c r="N1012" t="s">
        <v>50</v>
      </c>
    </row>
    <row r="1013" spans="1:14" ht="28.8" x14ac:dyDescent="0.3">
      <c r="A1013" t="s">
        <v>314</v>
      </c>
      <c r="B1013" s="5" t="s">
        <v>315</v>
      </c>
      <c r="C1013" s="1">
        <v>1904.44</v>
      </c>
      <c r="D1013" s="1">
        <v>2307.88</v>
      </c>
      <c r="E1013" s="1">
        <v>2259.12</v>
      </c>
      <c r="F1013" s="1">
        <v>2778.24</v>
      </c>
      <c r="G1013" s="1">
        <v>3782.44</v>
      </c>
      <c r="H1013" t="s">
        <v>966</v>
      </c>
      <c r="I1013">
        <v>2019</v>
      </c>
      <c r="J1013" s="5" t="s">
        <v>194</v>
      </c>
      <c r="K1013" t="s">
        <v>193</v>
      </c>
      <c r="L1013" t="s">
        <v>47</v>
      </c>
      <c r="M1013">
        <v>1000</v>
      </c>
      <c r="N1013" t="s">
        <v>17</v>
      </c>
    </row>
    <row r="1014" spans="1:14" ht="28.8" x14ac:dyDescent="0.3">
      <c r="A1014" t="s">
        <v>575</v>
      </c>
      <c r="B1014" s="5" t="s">
        <v>576</v>
      </c>
      <c r="C1014" s="1"/>
      <c r="D1014" s="1"/>
      <c r="E1014" s="1"/>
      <c r="F1014" s="1"/>
      <c r="G1014" s="1">
        <v>2703.41</v>
      </c>
      <c r="H1014" s="2" t="s">
        <v>967</v>
      </c>
      <c r="I1014" s="2">
        <v>2023</v>
      </c>
      <c r="J1014" s="6" t="s">
        <v>935</v>
      </c>
      <c r="K1014" s="2" t="s">
        <v>67</v>
      </c>
      <c r="L1014" s="2" t="s">
        <v>47</v>
      </c>
      <c r="M1014" s="2">
        <v>1060</v>
      </c>
      <c r="N1014" s="2" t="s">
        <v>53</v>
      </c>
    </row>
    <row r="1015" spans="1:14" ht="28.8" x14ac:dyDescent="0.3">
      <c r="A1015" t="s">
        <v>314</v>
      </c>
      <c r="B1015" s="5" t="s">
        <v>315</v>
      </c>
      <c r="C1015" s="1">
        <v>105945.95</v>
      </c>
      <c r="D1015" s="1">
        <v>100136.62</v>
      </c>
      <c r="E1015" s="1">
        <v>100917.86</v>
      </c>
      <c r="F1015" s="1">
        <v>105020.65000000001</v>
      </c>
      <c r="G1015" s="1"/>
      <c r="H1015" t="s">
        <v>964</v>
      </c>
      <c r="I1015">
        <v>2017</v>
      </c>
      <c r="J1015" s="5" t="s">
        <v>799</v>
      </c>
      <c r="K1015" t="s">
        <v>15</v>
      </c>
      <c r="L1015" t="s">
        <v>47</v>
      </c>
      <c r="M1015">
        <v>1000</v>
      </c>
      <c r="N1015" t="s">
        <v>17</v>
      </c>
    </row>
    <row r="1016" spans="1:14" ht="28.8" x14ac:dyDescent="0.3">
      <c r="A1016" t="s">
        <v>744</v>
      </c>
      <c r="B1016" s="5" t="s">
        <v>745</v>
      </c>
      <c r="C1016" s="1"/>
      <c r="D1016" s="1"/>
      <c r="E1016" s="1"/>
      <c r="F1016" s="1"/>
      <c r="G1016" s="1">
        <v>2400</v>
      </c>
      <c r="H1016" t="s">
        <v>964</v>
      </c>
      <c r="I1016">
        <v>2023</v>
      </c>
      <c r="J1016" s="5" t="s">
        <v>727</v>
      </c>
      <c r="K1016" t="s">
        <v>67</v>
      </c>
      <c r="L1016" t="s">
        <v>47</v>
      </c>
      <c r="M1016">
        <v>1000</v>
      </c>
      <c r="N1016" t="s">
        <v>17</v>
      </c>
    </row>
    <row r="1017" spans="1:14" ht="28.8" x14ac:dyDescent="0.3">
      <c r="A1017" t="s">
        <v>625</v>
      </c>
      <c r="B1017" s="5" t="s">
        <v>626</v>
      </c>
      <c r="C1017" s="1"/>
      <c r="D1017" s="1"/>
      <c r="E1017" s="1"/>
      <c r="F1017" s="1"/>
      <c r="G1017" s="1">
        <v>2300</v>
      </c>
      <c r="H1017" t="s">
        <v>964</v>
      </c>
      <c r="I1017">
        <v>2023</v>
      </c>
      <c r="J1017" s="5" t="s">
        <v>727</v>
      </c>
      <c r="K1017" t="s">
        <v>67</v>
      </c>
      <c r="L1017" t="s">
        <v>47</v>
      </c>
      <c r="M1017">
        <v>1080</v>
      </c>
      <c r="N1017" t="s">
        <v>28</v>
      </c>
    </row>
    <row r="1018" spans="1:14" ht="28.8" x14ac:dyDescent="0.3">
      <c r="A1018" t="s">
        <v>509</v>
      </c>
      <c r="B1018" s="5" t="s">
        <v>510</v>
      </c>
      <c r="C1018" s="1"/>
      <c r="D1018" s="1"/>
      <c r="E1018" s="1">
        <v>99712</v>
      </c>
      <c r="F1018" s="1"/>
      <c r="G1018" s="1"/>
      <c r="H1018" t="s">
        <v>968</v>
      </c>
      <c r="I1018">
        <v>2021</v>
      </c>
      <c r="J1018" s="5" t="s">
        <v>508</v>
      </c>
      <c r="K1018" t="s">
        <v>46</v>
      </c>
      <c r="L1018" t="s">
        <v>16</v>
      </c>
      <c r="M1018">
        <v>1000</v>
      </c>
      <c r="N1018" t="s">
        <v>17</v>
      </c>
    </row>
    <row r="1019" spans="1:14" ht="28.8" x14ac:dyDescent="0.3">
      <c r="A1019" t="s">
        <v>316</v>
      </c>
      <c r="B1019" s="5" t="s">
        <v>317</v>
      </c>
      <c r="C1019" s="1"/>
      <c r="D1019" s="1">
        <v>41790.800000000003</v>
      </c>
      <c r="E1019" s="1">
        <v>49322.77</v>
      </c>
      <c r="F1019" s="1">
        <v>55910.78</v>
      </c>
      <c r="G1019" s="1">
        <v>71104.320000000007</v>
      </c>
      <c r="H1019" t="s">
        <v>966</v>
      </c>
      <c r="I1019">
        <v>2020</v>
      </c>
      <c r="J1019" s="5" t="s">
        <v>194</v>
      </c>
      <c r="K1019" t="s">
        <v>193</v>
      </c>
      <c r="L1019" t="s">
        <v>47</v>
      </c>
      <c r="M1019">
        <v>1000</v>
      </c>
      <c r="N1019" t="s">
        <v>17</v>
      </c>
    </row>
    <row r="1020" spans="1:14" ht="28.8" x14ac:dyDescent="0.3">
      <c r="A1020" t="s">
        <v>316</v>
      </c>
      <c r="B1020" s="5" t="s">
        <v>317</v>
      </c>
      <c r="C1020" s="1">
        <v>45000</v>
      </c>
      <c r="D1020" s="1"/>
      <c r="E1020" s="1"/>
      <c r="F1020" s="1"/>
      <c r="G1020" s="1"/>
      <c r="H1020" t="s">
        <v>969</v>
      </c>
      <c r="I1020">
        <v>2019</v>
      </c>
      <c r="J1020" s="5" t="s">
        <v>488</v>
      </c>
      <c r="K1020" t="s">
        <v>193</v>
      </c>
      <c r="L1020" t="s">
        <v>16</v>
      </c>
      <c r="M1020">
        <v>1000</v>
      </c>
      <c r="N1020" t="s">
        <v>17</v>
      </c>
    </row>
    <row r="1021" spans="1:14" ht="28.8" x14ac:dyDescent="0.3">
      <c r="A1021" t="s">
        <v>316</v>
      </c>
      <c r="B1021" s="5" t="s">
        <v>317</v>
      </c>
      <c r="C1021" s="1"/>
      <c r="D1021" s="1">
        <v>48739.97</v>
      </c>
      <c r="E1021" s="1">
        <v>48407.73</v>
      </c>
      <c r="F1021" s="1">
        <v>53051.770000000004</v>
      </c>
      <c r="G1021" s="1">
        <v>56993</v>
      </c>
      <c r="H1021" t="s">
        <v>978</v>
      </c>
      <c r="I1021">
        <v>2020</v>
      </c>
      <c r="J1021" s="5" t="s">
        <v>492</v>
      </c>
      <c r="K1021" t="s">
        <v>15</v>
      </c>
      <c r="L1021" t="s">
        <v>16</v>
      </c>
      <c r="M1021">
        <v>1000</v>
      </c>
      <c r="N1021" t="s">
        <v>17</v>
      </c>
    </row>
    <row r="1022" spans="1:14" ht="28.8" x14ac:dyDescent="0.3">
      <c r="A1022" t="s">
        <v>316</v>
      </c>
      <c r="B1022" s="5" t="s">
        <v>317</v>
      </c>
      <c r="C1022" s="1">
        <v>52</v>
      </c>
      <c r="D1022" s="1"/>
      <c r="E1022" s="1"/>
      <c r="F1022" s="1"/>
      <c r="G1022" s="1"/>
      <c r="H1022" t="s">
        <v>978</v>
      </c>
      <c r="I1022" s="2">
        <v>2019</v>
      </c>
      <c r="J1022" s="5" t="s">
        <v>492</v>
      </c>
      <c r="K1022" t="s">
        <v>15</v>
      </c>
      <c r="L1022" t="s">
        <v>16</v>
      </c>
      <c r="M1022">
        <v>1000</v>
      </c>
      <c r="N1022" t="s">
        <v>17</v>
      </c>
    </row>
    <row r="1023" spans="1:14" ht="28.8" x14ac:dyDescent="0.3">
      <c r="A1023" t="s">
        <v>316</v>
      </c>
      <c r="B1023" s="5" t="s">
        <v>317</v>
      </c>
      <c r="C1023" s="1"/>
      <c r="D1023" s="1"/>
      <c r="E1023" s="1">
        <v>149065</v>
      </c>
      <c r="F1023" s="1"/>
      <c r="G1023" s="1"/>
      <c r="H1023" t="s">
        <v>968</v>
      </c>
      <c r="I1023">
        <v>2021</v>
      </c>
      <c r="J1023" s="5" t="s">
        <v>508</v>
      </c>
      <c r="K1023" t="s">
        <v>46</v>
      </c>
      <c r="L1023" t="s">
        <v>16</v>
      </c>
      <c r="M1023">
        <v>1000</v>
      </c>
      <c r="N1023" t="s">
        <v>17</v>
      </c>
    </row>
    <row r="1024" spans="1:14" ht="28.8" x14ac:dyDescent="0.3">
      <c r="A1024" t="s">
        <v>316</v>
      </c>
      <c r="B1024" s="5" t="s">
        <v>317</v>
      </c>
      <c r="C1024" s="1"/>
      <c r="D1024" s="1"/>
      <c r="E1024" s="1"/>
      <c r="F1024" s="1">
        <v>116620.97</v>
      </c>
      <c r="G1024" s="1"/>
      <c r="H1024" t="s">
        <v>970</v>
      </c>
      <c r="I1024">
        <v>2022</v>
      </c>
      <c r="J1024" s="5" t="s">
        <v>832</v>
      </c>
      <c r="K1024" t="s">
        <v>46</v>
      </c>
      <c r="L1024" t="s">
        <v>47</v>
      </c>
      <c r="M1024">
        <v>1000</v>
      </c>
      <c r="N1024" t="s">
        <v>17</v>
      </c>
    </row>
    <row r="1025" spans="1:14" ht="43.2" x14ac:dyDescent="0.3">
      <c r="A1025" t="s">
        <v>316</v>
      </c>
      <c r="B1025" s="5" t="s">
        <v>317</v>
      </c>
      <c r="C1025" s="1"/>
      <c r="D1025" s="1"/>
      <c r="E1025" s="1">
        <v>173620.84</v>
      </c>
      <c r="F1025" s="1">
        <v>183916.25</v>
      </c>
      <c r="G1025" s="1">
        <v>193487.87</v>
      </c>
      <c r="H1025" t="s">
        <v>970</v>
      </c>
      <c r="I1025">
        <v>2021</v>
      </c>
      <c r="J1025" s="5" t="s">
        <v>854</v>
      </c>
      <c r="K1025" t="s">
        <v>15</v>
      </c>
      <c r="L1025" t="s">
        <v>47</v>
      </c>
      <c r="M1025">
        <v>1000</v>
      </c>
      <c r="N1025" t="s">
        <v>17</v>
      </c>
    </row>
    <row r="1026" spans="1:14" ht="28.8" x14ac:dyDescent="0.3">
      <c r="A1026" t="s">
        <v>363</v>
      </c>
      <c r="B1026" s="5" t="s">
        <v>364</v>
      </c>
      <c r="C1026" s="1">
        <v>375</v>
      </c>
      <c r="D1026" s="1"/>
      <c r="E1026" s="1"/>
      <c r="F1026" s="1"/>
      <c r="G1026" s="1"/>
      <c r="H1026" t="s">
        <v>967</v>
      </c>
      <c r="I1026">
        <v>2018</v>
      </c>
      <c r="J1026" s="5" t="s">
        <v>358</v>
      </c>
      <c r="K1026" t="s">
        <v>15</v>
      </c>
      <c r="L1026" t="s">
        <v>47</v>
      </c>
      <c r="M1026">
        <v>1090</v>
      </c>
      <c r="N1026" t="s">
        <v>58</v>
      </c>
    </row>
    <row r="1027" spans="1:14" ht="28.8" x14ac:dyDescent="0.3">
      <c r="A1027" t="s">
        <v>41</v>
      </c>
      <c r="B1027" s="5" t="s">
        <v>42</v>
      </c>
      <c r="C1027" s="1"/>
      <c r="D1027" s="1">
        <v>400000</v>
      </c>
      <c r="E1027" s="1"/>
      <c r="F1027" s="1"/>
      <c r="G1027" s="1"/>
      <c r="H1027" t="s">
        <v>965</v>
      </c>
      <c r="I1027">
        <v>2020</v>
      </c>
      <c r="J1027" s="5" t="s">
        <v>113</v>
      </c>
      <c r="K1027" t="s">
        <v>46</v>
      </c>
      <c r="L1027" t="s">
        <v>114</v>
      </c>
      <c r="M1027">
        <v>1000</v>
      </c>
      <c r="N1027" t="s">
        <v>17</v>
      </c>
    </row>
    <row r="1028" spans="1:14" ht="28.8" x14ac:dyDescent="0.3">
      <c r="A1028" t="s">
        <v>41</v>
      </c>
      <c r="B1028" s="5" t="s">
        <v>42</v>
      </c>
      <c r="C1028" s="1">
        <v>62008.86</v>
      </c>
      <c r="D1028" s="1">
        <v>70126.55</v>
      </c>
      <c r="E1028" s="1">
        <v>78416.06</v>
      </c>
      <c r="F1028" s="1">
        <v>45094.83</v>
      </c>
      <c r="G1028" s="1">
        <v>87528.639999999999</v>
      </c>
      <c r="H1028" t="s">
        <v>966</v>
      </c>
      <c r="I1028">
        <v>2019</v>
      </c>
      <c r="J1028" s="5" t="s">
        <v>194</v>
      </c>
      <c r="K1028" t="s">
        <v>193</v>
      </c>
      <c r="L1028" t="s">
        <v>47</v>
      </c>
      <c r="M1028">
        <v>1000</v>
      </c>
      <c r="N1028" t="s">
        <v>17</v>
      </c>
    </row>
    <row r="1029" spans="1:14" ht="28.8" x14ac:dyDescent="0.3">
      <c r="A1029" t="s">
        <v>31</v>
      </c>
      <c r="B1029" s="5" t="s">
        <v>32</v>
      </c>
      <c r="C1029" s="1"/>
      <c r="D1029" s="1"/>
      <c r="E1029" s="1"/>
      <c r="F1029" s="1"/>
      <c r="G1029" s="1">
        <v>2215.04</v>
      </c>
      <c r="H1029" t="s">
        <v>967</v>
      </c>
      <c r="I1029">
        <v>2023</v>
      </c>
      <c r="J1029" s="5" t="s">
        <v>945</v>
      </c>
      <c r="K1029" t="s">
        <v>67</v>
      </c>
      <c r="L1029" t="s">
        <v>16</v>
      </c>
      <c r="M1029">
        <v>1030</v>
      </c>
      <c r="N1029" t="s">
        <v>20</v>
      </c>
    </row>
    <row r="1030" spans="1:14" ht="28.8" x14ac:dyDescent="0.3">
      <c r="A1030" t="s">
        <v>39</v>
      </c>
      <c r="B1030" s="5" t="s">
        <v>40</v>
      </c>
      <c r="C1030" s="1"/>
      <c r="D1030" s="1"/>
      <c r="E1030" s="1"/>
      <c r="F1030" s="1"/>
      <c r="G1030" s="1">
        <v>2215.04</v>
      </c>
      <c r="H1030" t="s">
        <v>967</v>
      </c>
      <c r="I1030">
        <v>2023</v>
      </c>
      <c r="J1030" s="5" t="s">
        <v>945</v>
      </c>
      <c r="K1030" t="s">
        <v>67</v>
      </c>
      <c r="L1030" t="s">
        <v>16</v>
      </c>
      <c r="M1030">
        <v>1000</v>
      </c>
      <c r="N1030" t="s">
        <v>17</v>
      </c>
    </row>
    <row r="1031" spans="1:14" ht="28.8" x14ac:dyDescent="0.3">
      <c r="A1031" t="s">
        <v>728</v>
      </c>
      <c r="B1031" s="5" t="s">
        <v>729</v>
      </c>
      <c r="C1031" s="1"/>
      <c r="D1031" s="1"/>
      <c r="E1031" s="1"/>
      <c r="F1031" s="1"/>
      <c r="G1031" s="1">
        <v>2100</v>
      </c>
      <c r="H1031" t="s">
        <v>964</v>
      </c>
      <c r="I1031">
        <v>2023</v>
      </c>
      <c r="J1031" s="5" t="s">
        <v>727</v>
      </c>
      <c r="K1031" t="s">
        <v>67</v>
      </c>
      <c r="L1031" t="s">
        <v>47</v>
      </c>
      <c r="M1031">
        <v>1000</v>
      </c>
      <c r="N1031" t="s">
        <v>17</v>
      </c>
    </row>
    <row r="1032" spans="1:14" ht="28.8" x14ac:dyDescent="0.3">
      <c r="A1032" t="s">
        <v>41</v>
      </c>
      <c r="B1032" s="5" t="s">
        <v>42</v>
      </c>
      <c r="C1032" s="1">
        <f>22500+166875+27.82+20.87+2500+1875</f>
        <v>193798.69</v>
      </c>
      <c r="D1032" s="1">
        <f>25315.95+18986.96+4279.83+3213.99</f>
        <v>51796.73</v>
      </c>
      <c r="E1032" s="1">
        <f>25574.4+19181.05</f>
        <v>44755.45</v>
      </c>
      <c r="F1032" s="1">
        <f>27133.41+20350.33</f>
        <v>47483.740000000005</v>
      </c>
      <c r="G1032" s="1"/>
      <c r="H1032" t="s">
        <v>979</v>
      </c>
      <c r="I1032">
        <v>2018</v>
      </c>
      <c r="J1032" s="5" t="s">
        <v>455</v>
      </c>
      <c r="K1032" t="s">
        <v>193</v>
      </c>
      <c r="L1032" t="s">
        <v>16</v>
      </c>
      <c r="M1032">
        <v>1000</v>
      </c>
      <c r="N1032" t="s">
        <v>17</v>
      </c>
    </row>
    <row r="1033" spans="1:14" ht="28.8" x14ac:dyDescent="0.3">
      <c r="A1033" t="s">
        <v>41</v>
      </c>
      <c r="B1033" s="5" t="s">
        <v>42</v>
      </c>
      <c r="C1033" s="1">
        <v>4413.5600000000004</v>
      </c>
      <c r="D1033" s="1"/>
      <c r="E1033" s="1">
        <v>2936.12</v>
      </c>
      <c r="F1033" s="1">
        <v>5723.65</v>
      </c>
      <c r="G1033" s="1">
        <v>5102.08</v>
      </c>
      <c r="H1033" t="s">
        <v>979</v>
      </c>
      <c r="I1033">
        <v>2018</v>
      </c>
      <c r="J1033" s="5" t="s">
        <v>458</v>
      </c>
      <c r="K1033" t="s">
        <v>15</v>
      </c>
      <c r="L1033" t="s">
        <v>16</v>
      </c>
      <c r="M1033">
        <v>1000</v>
      </c>
      <c r="N1033" t="s">
        <v>17</v>
      </c>
    </row>
    <row r="1034" spans="1:14" ht="28.8" x14ac:dyDescent="0.3">
      <c r="A1034" t="s">
        <v>41</v>
      </c>
      <c r="B1034" s="5" t="s">
        <v>42</v>
      </c>
      <c r="C1034" s="1">
        <v>3688.93</v>
      </c>
      <c r="D1034" s="1"/>
      <c r="E1034" s="1">
        <v>2919.2</v>
      </c>
      <c r="F1034" s="1">
        <v>4277.55</v>
      </c>
      <c r="G1034" s="1">
        <v>3867.76</v>
      </c>
      <c r="H1034" t="s">
        <v>979</v>
      </c>
      <c r="I1034">
        <v>2018</v>
      </c>
      <c r="J1034" s="5" t="s">
        <v>458</v>
      </c>
      <c r="K1034" t="s">
        <v>15</v>
      </c>
      <c r="L1034" t="s">
        <v>16</v>
      </c>
      <c r="M1034">
        <v>1000</v>
      </c>
      <c r="N1034" t="s">
        <v>17</v>
      </c>
    </row>
    <row r="1035" spans="1:14" ht="28.8" x14ac:dyDescent="0.3">
      <c r="A1035" t="s">
        <v>151</v>
      </c>
      <c r="B1035" s="5" t="s">
        <v>152</v>
      </c>
      <c r="C1035" s="1"/>
      <c r="D1035" s="1"/>
      <c r="E1035" s="1"/>
      <c r="F1035" s="1"/>
      <c r="G1035" s="1">
        <v>2072.63</v>
      </c>
      <c r="H1035" s="2" t="s">
        <v>967</v>
      </c>
      <c r="I1035" s="2">
        <v>2023</v>
      </c>
      <c r="J1035" s="6" t="s">
        <v>935</v>
      </c>
      <c r="K1035" s="2" t="s">
        <v>67</v>
      </c>
      <c r="L1035" s="2" t="s">
        <v>47</v>
      </c>
      <c r="M1035" s="2">
        <v>1080</v>
      </c>
      <c r="N1035" s="2" t="s">
        <v>28</v>
      </c>
    </row>
    <row r="1036" spans="1:14" ht="28.8" x14ac:dyDescent="0.3">
      <c r="A1036" t="s">
        <v>139</v>
      </c>
      <c r="B1036" s="5" t="s">
        <v>140</v>
      </c>
      <c r="C1036" s="1"/>
      <c r="D1036" s="1"/>
      <c r="E1036" s="1"/>
      <c r="F1036" s="1"/>
      <c r="G1036" s="1">
        <v>1900</v>
      </c>
      <c r="H1036" t="s">
        <v>964</v>
      </c>
      <c r="I1036">
        <v>2023</v>
      </c>
      <c r="J1036" s="5" t="s">
        <v>727</v>
      </c>
      <c r="K1036" t="s">
        <v>67</v>
      </c>
      <c r="L1036" t="s">
        <v>47</v>
      </c>
      <c r="M1036">
        <v>1030</v>
      </c>
      <c r="N1036" t="s">
        <v>20</v>
      </c>
    </row>
    <row r="1037" spans="1:14" ht="28.8" x14ac:dyDescent="0.3">
      <c r="A1037" t="s">
        <v>41</v>
      </c>
      <c r="B1037" s="5" t="s">
        <v>42</v>
      </c>
      <c r="C1037" s="1">
        <v>486907.72</v>
      </c>
      <c r="D1037" s="1">
        <v>476602</v>
      </c>
      <c r="E1037" s="1">
        <v>479844.2</v>
      </c>
      <c r="F1037" s="1"/>
      <c r="G1037" s="1"/>
      <c r="H1037" t="s">
        <v>968</v>
      </c>
      <c r="I1037">
        <v>2018</v>
      </c>
      <c r="J1037" s="5" t="s">
        <v>494</v>
      </c>
      <c r="K1037" t="s">
        <v>15</v>
      </c>
      <c r="L1037" t="s">
        <v>16</v>
      </c>
      <c r="M1037">
        <v>1000</v>
      </c>
      <c r="N1037" t="s">
        <v>17</v>
      </c>
    </row>
    <row r="1038" spans="1:14" ht="28.8" x14ac:dyDescent="0.3">
      <c r="A1038" t="s">
        <v>41</v>
      </c>
      <c r="B1038" s="5" t="s">
        <v>42</v>
      </c>
      <c r="C1038" s="1"/>
      <c r="D1038" s="1"/>
      <c r="E1038" s="1"/>
      <c r="F1038" s="1">
        <v>503333.45</v>
      </c>
      <c r="G1038" s="1">
        <v>520950</v>
      </c>
      <c r="H1038" t="s">
        <v>968</v>
      </c>
      <c r="I1038">
        <v>2022</v>
      </c>
      <c r="J1038" s="5" t="s">
        <v>494</v>
      </c>
      <c r="K1038" t="s">
        <v>15</v>
      </c>
      <c r="L1038" t="s">
        <v>16</v>
      </c>
      <c r="M1038">
        <v>1000</v>
      </c>
      <c r="N1038" t="s">
        <v>17</v>
      </c>
    </row>
    <row r="1039" spans="1:14" ht="28.8" x14ac:dyDescent="0.3">
      <c r="A1039" t="s">
        <v>805</v>
      </c>
      <c r="B1039" s="5" t="s">
        <v>806</v>
      </c>
      <c r="C1039" s="1">
        <v>863000</v>
      </c>
      <c r="D1039" s="1">
        <v>1713000</v>
      </c>
      <c r="E1039" s="1">
        <v>271000</v>
      </c>
      <c r="F1039" s="1">
        <v>1563000</v>
      </c>
      <c r="G1039" s="1">
        <v>6998000</v>
      </c>
      <c r="H1039" t="s">
        <v>980</v>
      </c>
      <c r="I1039">
        <v>2019</v>
      </c>
      <c r="J1039" s="5" t="s">
        <v>807</v>
      </c>
      <c r="K1039" s="2" t="s">
        <v>888</v>
      </c>
      <c r="L1039" t="s">
        <v>47</v>
      </c>
      <c r="M1039">
        <v>1000</v>
      </c>
      <c r="N1039" t="s">
        <v>17</v>
      </c>
    </row>
    <row r="1040" spans="1:14" ht="28.8" x14ac:dyDescent="0.3">
      <c r="A1040" t="s">
        <v>651</v>
      </c>
      <c r="B1040" s="5" t="s">
        <v>652</v>
      </c>
      <c r="C1040" s="1"/>
      <c r="D1040" s="1">
        <v>98000</v>
      </c>
      <c r="E1040" s="1"/>
      <c r="F1040" s="1"/>
      <c r="G1040" s="1"/>
      <c r="H1040" t="s">
        <v>964</v>
      </c>
      <c r="I1040">
        <v>2020</v>
      </c>
      <c r="J1040" s="5" t="s">
        <v>602</v>
      </c>
      <c r="K1040" t="s">
        <v>46</v>
      </c>
      <c r="L1040" t="s">
        <v>47</v>
      </c>
      <c r="M1040">
        <v>1030</v>
      </c>
      <c r="N1040" t="s">
        <v>20</v>
      </c>
    </row>
    <row r="1041" spans="1:14" ht="28.8" x14ac:dyDescent="0.3">
      <c r="A1041" t="s">
        <v>651</v>
      </c>
      <c r="B1041" s="5" t="s">
        <v>652</v>
      </c>
      <c r="C1041" s="1"/>
      <c r="D1041" s="1"/>
      <c r="E1041" s="1"/>
      <c r="F1041" s="1">
        <v>98000</v>
      </c>
      <c r="G1041" s="1"/>
      <c r="H1041" t="s">
        <v>964</v>
      </c>
      <c r="I1041">
        <v>2022</v>
      </c>
      <c r="J1041" s="5" t="s">
        <v>602</v>
      </c>
      <c r="K1041" t="s">
        <v>46</v>
      </c>
      <c r="L1041" t="s">
        <v>47</v>
      </c>
      <c r="M1041">
        <v>1030</v>
      </c>
      <c r="N1041" t="s">
        <v>20</v>
      </c>
    </row>
    <row r="1042" spans="1:14" ht="28.8" x14ac:dyDescent="0.3">
      <c r="A1042" t="s">
        <v>651</v>
      </c>
      <c r="B1042" s="5" t="s">
        <v>652</v>
      </c>
      <c r="C1042" s="1"/>
      <c r="D1042" s="1"/>
      <c r="E1042" s="1">
        <v>630</v>
      </c>
      <c r="F1042" s="1"/>
      <c r="G1042" s="1"/>
      <c r="H1042" t="s">
        <v>964</v>
      </c>
      <c r="I1042">
        <v>2021</v>
      </c>
      <c r="J1042" s="5" t="s">
        <v>751</v>
      </c>
      <c r="K1042" t="s">
        <v>67</v>
      </c>
      <c r="L1042" t="s">
        <v>47</v>
      </c>
      <c r="M1042">
        <v>1000</v>
      </c>
      <c r="N1042" t="s">
        <v>17</v>
      </c>
    </row>
    <row r="1043" spans="1:14" ht="43.2" x14ac:dyDescent="0.3">
      <c r="A1043" t="s">
        <v>127</v>
      </c>
      <c r="B1043" s="5" t="s">
        <v>128</v>
      </c>
      <c r="C1043" s="1"/>
      <c r="D1043" s="1"/>
      <c r="E1043" s="1"/>
      <c r="F1043" s="1"/>
      <c r="G1043" s="1">
        <v>1705.84</v>
      </c>
      <c r="H1043" s="2" t="s">
        <v>967</v>
      </c>
      <c r="I1043" s="2">
        <v>2023</v>
      </c>
      <c r="J1043" s="6" t="s">
        <v>935</v>
      </c>
      <c r="K1043" s="2" t="s">
        <v>67</v>
      </c>
      <c r="L1043" s="2" t="s">
        <v>47</v>
      </c>
      <c r="M1043" s="2">
        <v>1000</v>
      </c>
      <c r="N1043" s="2" t="s">
        <v>17</v>
      </c>
    </row>
    <row r="1044" spans="1:14" ht="28.8" x14ac:dyDescent="0.3">
      <c r="A1044" t="s">
        <v>653</v>
      </c>
      <c r="B1044" s="5" t="s">
        <v>654</v>
      </c>
      <c r="C1044" s="1"/>
      <c r="D1044" s="1"/>
      <c r="E1044" s="1"/>
      <c r="F1044" s="1">
        <v>10720.9</v>
      </c>
      <c r="G1044" s="1"/>
      <c r="H1044" t="s">
        <v>964</v>
      </c>
      <c r="I1044">
        <v>2022</v>
      </c>
      <c r="J1044" s="5" t="s">
        <v>602</v>
      </c>
      <c r="K1044" t="s">
        <v>46</v>
      </c>
      <c r="L1044" t="s">
        <v>47</v>
      </c>
      <c r="M1044">
        <v>1040</v>
      </c>
      <c r="N1044" t="s">
        <v>57</v>
      </c>
    </row>
    <row r="1045" spans="1:14" ht="28.8" x14ac:dyDescent="0.3">
      <c r="A1045" t="s">
        <v>655</v>
      </c>
      <c r="B1045" s="5" t="s">
        <v>656</v>
      </c>
      <c r="C1045" s="1"/>
      <c r="D1045" s="1"/>
      <c r="E1045" s="1"/>
      <c r="F1045" s="1">
        <v>53580</v>
      </c>
      <c r="G1045" s="1"/>
      <c r="H1045" t="s">
        <v>964</v>
      </c>
      <c r="I1045">
        <v>2022</v>
      </c>
      <c r="J1045" s="5" t="s">
        <v>602</v>
      </c>
      <c r="K1045" t="s">
        <v>46</v>
      </c>
      <c r="L1045" t="s">
        <v>47</v>
      </c>
      <c r="M1045">
        <v>1000</v>
      </c>
      <c r="N1045" t="s">
        <v>17</v>
      </c>
    </row>
    <row r="1046" spans="1:14" ht="28.8" x14ac:dyDescent="0.3">
      <c r="A1046" t="s">
        <v>655</v>
      </c>
      <c r="B1046" s="5" t="s">
        <v>656</v>
      </c>
      <c r="C1046" s="1"/>
      <c r="D1046" s="1">
        <v>6800</v>
      </c>
      <c r="E1046" s="1"/>
      <c r="F1046" s="1"/>
      <c r="G1046" s="1"/>
      <c r="H1046" t="s">
        <v>964</v>
      </c>
      <c r="I1046">
        <v>2020</v>
      </c>
      <c r="J1046" s="5" t="s">
        <v>752</v>
      </c>
      <c r="K1046" t="s">
        <v>67</v>
      </c>
      <c r="L1046" t="s">
        <v>47</v>
      </c>
      <c r="M1046">
        <v>1000</v>
      </c>
      <c r="N1046" t="s">
        <v>17</v>
      </c>
    </row>
    <row r="1047" spans="1:14" ht="28.8" x14ac:dyDescent="0.3">
      <c r="A1047" t="s">
        <v>655</v>
      </c>
      <c r="B1047" s="5" t="s">
        <v>656</v>
      </c>
      <c r="C1047" s="1"/>
      <c r="D1047" s="1"/>
      <c r="E1047" s="1">
        <v>5100</v>
      </c>
      <c r="F1047" s="1"/>
      <c r="G1047" s="1"/>
      <c r="H1047" t="s">
        <v>964</v>
      </c>
      <c r="I1047">
        <v>2021</v>
      </c>
      <c r="J1047" s="5" t="s">
        <v>752</v>
      </c>
      <c r="K1047" t="s">
        <v>67</v>
      </c>
      <c r="L1047" t="s">
        <v>47</v>
      </c>
      <c r="M1047">
        <v>1000</v>
      </c>
      <c r="N1047" t="s">
        <v>17</v>
      </c>
    </row>
    <row r="1048" spans="1:14" ht="28.8" x14ac:dyDescent="0.3">
      <c r="A1048" t="s">
        <v>685</v>
      </c>
      <c r="B1048" s="5" t="s">
        <v>686</v>
      </c>
      <c r="C1048" s="1"/>
      <c r="D1048" s="1"/>
      <c r="E1048" s="1"/>
      <c r="F1048" s="1"/>
      <c r="G1048" s="1">
        <v>1700</v>
      </c>
      <c r="H1048" t="s">
        <v>964</v>
      </c>
      <c r="I1048">
        <v>2023</v>
      </c>
      <c r="J1048" s="5" t="s">
        <v>727</v>
      </c>
      <c r="K1048" t="s">
        <v>67</v>
      </c>
      <c r="L1048" t="s">
        <v>47</v>
      </c>
      <c r="M1048">
        <v>1000</v>
      </c>
      <c r="N1048" t="s">
        <v>17</v>
      </c>
    </row>
    <row r="1049" spans="1:14" ht="28.8" x14ac:dyDescent="0.3">
      <c r="A1049" t="s">
        <v>657</v>
      </c>
      <c r="B1049" s="5" t="s">
        <v>658</v>
      </c>
      <c r="C1049" s="1"/>
      <c r="D1049" s="1"/>
      <c r="E1049" s="1">
        <v>16150</v>
      </c>
      <c r="F1049" s="1"/>
      <c r="G1049" s="1"/>
      <c r="H1049" t="s">
        <v>964</v>
      </c>
      <c r="I1049">
        <v>2021</v>
      </c>
      <c r="J1049" s="5" t="s">
        <v>602</v>
      </c>
      <c r="K1049" t="s">
        <v>46</v>
      </c>
      <c r="L1049" t="s">
        <v>47</v>
      </c>
      <c r="M1049">
        <v>1000</v>
      </c>
      <c r="N1049" t="s">
        <v>17</v>
      </c>
    </row>
    <row r="1050" spans="1:14" ht="28.8" x14ac:dyDescent="0.3">
      <c r="A1050" t="s">
        <v>657</v>
      </c>
      <c r="B1050" s="5" t="s">
        <v>658</v>
      </c>
      <c r="C1050" s="1"/>
      <c r="D1050" s="1"/>
      <c r="E1050" s="1"/>
      <c r="F1050" s="1">
        <v>19740</v>
      </c>
      <c r="G1050" s="1"/>
      <c r="H1050" t="s">
        <v>964</v>
      </c>
      <c r="I1050">
        <v>2022</v>
      </c>
      <c r="J1050" s="5" t="s">
        <v>602</v>
      </c>
      <c r="K1050" t="s">
        <v>46</v>
      </c>
      <c r="L1050" t="s">
        <v>47</v>
      </c>
      <c r="M1050">
        <v>1000</v>
      </c>
      <c r="N1050" t="s">
        <v>17</v>
      </c>
    </row>
    <row r="1051" spans="1:14" ht="28.8" x14ac:dyDescent="0.3">
      <c r="A1051" t="s">
        <v>657</v>
      </c>
      <c r="B1051" s="5" t="s">
        <v>658</v>
      </c>
      <c r="C1051" s="1"/>
      <c r="D1051" s="1"/>
      <c r="E1051" s="1"/>
      <c r="F1051" s="1">
        <v>49075</v>
      </c>
      <c r="G1051" s="1"/>
      <c r="H1051" t="s">
        <v>964</v>
      </c>
      <c r="I1051">
        <v>2022</v>
      </c>
      <c r="J1051" s="5" t="s">
        <v>670</v>
      </c>
      <c r="K1051" t="s">
        <v>46</v>
      </c>
      <c r="L1051" t="s">
        <v>47</v>
      </c>
      <c r="M1051">
        <v>1000</v>
      </c>
      <c r="N1051" t="s">
        <v>17</v>
      </c>
    </row>
    <row r="1052" spans="1:14" ht="28.8" x14ac:dyDescent="0.3">
      <c r="A1052" t="s">
        <v>318</v>
      </c>
      <c r="B1052" s="5" t="s">
        <v>319</v>
      </c>
      <c r="C1052" s="1"/>
      <c r="D1052" s="1"/>
      <c r="E1052" s="1">
        <v>9513.49</v>
      </c>
      <c r="F1052" s="1">
        <v>12284.46</v>
      </c>
      <c r="G1052" s="1">
        <v>20843.64</v>
      </c>
      <c r="H1052" t="s">
        <v>966</v>
      </c>
      <c r="I1052" s="2">
        <v>2021</v>
      </c>
      <c r="J1052" s="5" t="s">
        <v>194</v>
      </c>
      <c r="K1052" t="s">
        <v>193</v>
      </c>
      <c r="L1052" t="s">
        <v>47</v>
      </c>
      <c r="M1052">
        <v>1080</v>
      </c>
      <c r="N1052" t="s">
        <v>28</v>
      </c>
    </row>
    <row r="1053" spans="1:14" ht="43.2" x14ac:dyDescent="0.3">
      <c r="A1053" t="s">
        <v>318</v>
      </c>
      <c r="B1053" s="5" t="s">
        <v>319</v>
      </c>
      <c r="C1053" s="1"/>
      <c r="D1053" s="1"/>
      <c r="E1053" s="1">
        <v>150974.64000000001</v>
      </c>
      <c r="F1053" s="1">
        <v>159927.16</v>
      </c>
      <c r="G1053" s="1">
        <v>168250.31</v>
      </c>
      <c r="H1053" t="s">
        <v>970</v>
      </c>
      <c r="I1053">
        <v>2021</v>
      </c>
      <c r="J1053" s="5" t="s">
        <v>854</v>
      </c>
      <c r="K1053" t="s">
        <v>15</v>
      </c>
      <c r="L1053" t="s">
        <v>47</v>
      </c>
      <c r="M1053">
        <v>1080</v>
      </c>
      <c r="N1053" t="s">
        <v>28</v>
      </c>
    </row>
    <row r="1054" spans="1:14" ht="28.8" x14ac:dyDescent="0.3">
      <c r="A1054" t="s">
        <v>479</v>
      </c>
      <c r="B1054" s="5" t="s">
        <v>480</v>
      </c>
      <c r="C1054" s="1">
        <v>23677.38</v>
      </c>
      <c r="D1054" s="1"/>
      <c r="E1054" s="1"/>
      <c r="F1054" s="1"/>
      <c r="G1054" s="1"/>
      <c r="H1054" t="s">
        <v>966</v>
      </c>
      <c r="I1054">
        <v>2019</v>
      </c>
      <c r="J1054" s="5" t="s">
        <v>194</v>
      </c>
      <c r="K1054" t="s">
        <v>193</v>
      </c>
      <c r="L1054" t="s">
        <v>47</v>
      </c>
      <c r="M1054">
        <v>1080</v>
      </c>
      <c r="N1054" t="s">
        <v>28</v>
      </c>
    </row>
    <row r="1055" spans="1:14" ht="28.8" x14ac:dyDescent="0.3">
      <c r="A1055" t="s">
        <v>479</v>
      </c>
      <c r="B1055" s="5" t="s">
        <v>480</v>
      </c>
      <c r="C1055" s="1">
        <v>105691.66</v>
      </c>
      <c r="D1055" s="1">
        <f>121833.73+40846.24</f>
        <v>162679.97</v>
      </c>
      <c r="E1055" s="1"/>
      <c r="F1055" s="1"/>
      <c r="G1055" s="1"/>
      <c r="H1055" t="s">
        <v>966</v>
      </c>
      <c r="I1055">
        <v>2019</v>
      </c>
      <c r="J1055" s="5" t="s">
        <v>194</v>
      </c>
      <c r="K1055" t="s">
        <v>193</v>
      </c>
      <c r="L1055" t="s">
        <v>47</v>
      </c>
      <c r="M1055">
        <v>1080</v>
      </c>
      <c r="N1055" t="s">
        <v>28</v>
      </c>
    </row>
    <row r="1056" spans="1:14" ht="28.8" x14ac:dyDescent="0.3">
      <c r="A1056" t="s">
        <v>479</v>
      </c>
      <c r="B1056" s="5" t="s">
        <v>480</v>
      </c>
      <c r="C1056" s="1"/>
      <c r="D1056" s="1">
        <v>35735</v>
      </c>
      <c r="E1056" s="1"/>
      <c r="F1056" s="1"/>
      <c r="G1056" s="1"/>
      <c r="H1056" t="s">
        <v>965</v>
      </c>
      <c r="I1056">
        <v>2020</v>
      </c>
      <c r="J1056" s="5" t="s">
        <v>470</v>
      </c>
      <c r="K1056" t="s">
        <v>46</v>
      </c>
      <c r="L1056" t="s">
        <v>16</v>
      </c>
      <c r="M1056">
        <v>1080</v>
      </c>
      <c r="N1056" t="s">
        <v>28</v>
      </c>
    </row>
    <row r="1057" spans="1:14" ht="28.8" x14ac:dyDescent="0.3">
      <c r="A1057" t="s">
        <v>479</v>
      </c>
      <c r="B1057" s="5" t="s">
        <v>480</v>
      </c>
      <c r="C1057" s="1">
        <v>35567.729999999996</v>
      </c>
      <c r="D1057" s="1"/>
      <c r="E1057" s="1"/>
      <c r="F1057" s="1"/>
      <c r="G1057" s="1"/>
      <c r="H1057" t="s">
        <v>969</v>
      </c>
      <c r="I1057">
        <v>2017</v>
      </c>
      <c r="J1057" s="5" t="s">
        <v>491</v>
      </c>
      <c r="K1057" t="s">
        <v>193</v>
      </c>
      <c r="L1057" t="s">
        <v>16</v>
      </c>
      <c r="M1057">
        <v>1080</v>
      </c>
      <c r="N1057" t="s">
        <v>28</v>
      </c>
    </row>
    <row r="1058" spans="1:14" ht="28.8" x14ac:dyDescent="0.3">
      <c r="A1058" t="s">
        <v>479</v>
      </c>
      <c r="B1058" s="5" t="s">
        <v>480</v>
      </c>
      <c r="C1058" s="1">
        <v>682429.65</v>
      </c>
      <c r="D1058" s="1">
        <v>667986</v>
      </c>
      <c r="E1058" s="1"/>
      <c r="F1058" s="1"/>
      <c r="G1058" s="1"/>
      <c r="H1058" t="s">
        <v>968</v>
      </c>
      <c r="I1058">
        <v>2018</v>
      </c>
      <c r="J1058" s="5" t="s">
        <v>494</v>
      </c>
      <c r="K1058" t="s">
        <v>15</v>
      </c>
      <c r="L1058" t="s">
        <v>16</v>
      </c>
      <c r="M1058">
        <v>1080</v>
      </c>
      <c r="N1058" t="s">
        <v>28</v>
      </c>
    </row>
    <row r="1059" spans="1:14" ht="28.8" x14ac:dyDescent="0.3">
      <c r="A1059" t="s">
        <v>746</v>
      </c>
      <c r="B1059" s="5" t="s">
        <v>747</v>
      </c>
      <c r="C1059" s="1"/>
      <c r="D1059" s="1"/>
      <c r="E1059" s="1"/>
      <c r="F1059" s="1"/>
      <c r="G1059" s="1">
        <v>1700</v>
      </c>
      <c r="H1059" t="s">
        <v>964</v>
      </c>
      <c r="I1059">
        <v>2023</v>
      </c>
      <c r="J1059" s="5" t="s">
        <v>727</v>
      </c>
      <c r="K1059" t="s">
        <v>67</v>
      </c>
      <c r="L1059" t="s">
        <v>47</v>
      </c>
      <c r="M1059">
        <v>1030</v>
      </c>
      <c r="N1059" t="s">
        <v>20</v>
      </c>
    </row>
    <row r="1060" spans="1:14" ht="28.8" x14ac:dyDescent="0.3">
      <c r="A1060" t="s">
        <v>595</v>
      </c>
      <c r="B1060" s="5" t="s">
        <v>596</v>
      </c>
      <c r="C1060" s="1"/>
      <c r="D1060" s="1">
        <v>73000</v>
      </c>
      <c r="E1060" s="1"/>
      <c r="F1060" s="1"/>
      <c r="G1060" s="1"/>
      <c r="H1060" t="s">
        <v>964</v>
      </c>
      <c r="I1060">
        <v>2020</v>
      </c>
      <c r="J1060" s="5" t="s">
        <v>566</v>
      </c>
      <c r="K1060" t="s">
        <v>46</v>
      </c>
      <c r="L1060" t="s">
        <v>47</v>
      </c>
      <c r="M1060">
        <v>1090</v>
      </c>
      <c r="N1060" t="s">
        <v>58</v>
      </c>
    </row>
    <row r="1061" spans="1:14" ht="28.8" x14ac:dyDescent="0.3">
      <c r="A1061" t="s">
        <v>595</v>
      </c>
      <c r="B1061" s="5" t="s">
        <v>596</v>
      </c>
      <c r="C1061" s="1"/>
      <c r="D1061" s="1"/>
      <c r="E1061" s="1">
        <v>5600</v>
      </c>
      <c r="F1061" s="1"/>
      <c r="G1061" s="1"/>
      <c r="H1061" t="s">
        <v>964</v>
      </c>
      <c r="I1061">
        <v>2021</v>
      </c>
      <c r="J1061" s="5" t="s">
        <v>566</v>
      </c>
      <c r="K1061" t="s">
        <v>46</v>
      </c>
      <c r="L1061" t="s">
        <v>47</v>
      </c>
      <c r="M1061">
        <v>1080</v>
      </c>
      <c r="N1061" t="s">
        <v>28</v>
      </c>
    </row>
    <row r="1062" spans="1:14" ht="28.8" x14ac:dyDescent="0.3">
      <c r="A1062" t="s">
        <v>595</v>
      </c>
      <c r="B1062" s="5" t="s">
        <v>596</v>
      </c>
      <c r="C1062" s="1"/>
      <c r="D1062" s="1"/>
      <c r="E1062" s="1"/>
      <c r="F1062" s="1">
        <v>90645.9</v>
      </c>
      <c r="G1062" s="1"/>
      <c r="H1062" t="s">
        <v>964</v>
      </c>
      <c r="I1062">
        <v>2022</v>
      </c>
      <c r="J1062" s="5" t="s">
        <v>566</v>
      </c>
      <c r="K1062" t="s">
        <v>46</v>
      </c>
      <c r="L1062" t="s">
        <v>47</v>
      </c>
      <c r="M1062">
        <v>1457</v>
      </c>
      <c r="N1062" t="s">
        <v>597</v>
      </c>
    </row>
    <row r="1063" spans="1:14" ht="28.8" x14ac:dyDescent="0.3">
      <c r="A1063" t="s">
        <v>322</v>
      </c>
      <c r="B1063" s="5" t="s">
        <v>323</v>
      </c>
      <c r="C1063" s="1"/>
      <c r="D1063" s="1"/>
      <c r="E1063" s="1"/>
      <c r="F1063" s="1"/>
      <c r="G1063" s="1">
        <v>1662.4</v>
      </c>
      <c r="H1063" s="2" t="s">
        <v>967</v>
      </c>
      <c r="I1063" s="2">
        <v>2023</v>
      </c>
      <c r="J1063" s="6" t="s">
        <v>935</v>
      </c>
      <c r="K1063" s="2" t="s">
        <v>67</v>
      </c>
      <c r="L1063" s="2" t="s">
        <v>47</v>
      </c>
      <c r="M1063" s="2">
        <v>1000</v>
      </c>
      <c r="N1063" s="2" t="s">
        <v>17</v>
      </c>
    </row>
    <row r="1064" spans="1:14" ht="28.8" x14ac:dyDescent="0.3">
      <c r="A1064" t="s">
        <v>595</v>
      </c>
      <c r="B1064" s="5" t="s">
        <v>596</v>
      </c>
      <c r="C1064" s="1">
        <v>991008.33000000007</v>
      </c>
      <c r="D1064" s="1">
        <v>936668.34000000008</v>
      </c>
      <c r="E1064" s="1">
        <v>943976</v>
      </c>
      <c r="F1064" s="1">
        <v>982353.09</v>
      </c>
      <c r="G1064" s="1"/>
      <c r="H1064" t="s">
        <v>964</v>
      </c>
      <c r="I1064">
        <v>2017</v>
      </c>
      <c r="J1064" s="5" t="s">
        <v>799</v>
      </c>
      <c r="K1064" t="s">
        <v>15</v>
      </c>
      <c r="L1064" t="s">
        <v>47</v>
      </c>
      <c r="M1064">
        <v>1080</v>
      </c>
      <c r="N1064" t="s">
        <v>28</v>
      </c>
    </row>
    <row r="1065" spans="1:14" ht="57.6" x14ac:dyDescent="0.3">
      <c r="A1065" t="s">
        <v>518</v>
      </c>
      <c r="B1065" s="5" t="s">
        <v>519</v>
      </c>
      <c r="C1065" s="1"/>
      <c r="D1065" s="1"/>
      <c r="E1065" s="1">
        <v>10000</v>
      </c>
      <c r="F1065" s="1"/>
      <c r="G1065" s="1"/>
      <c r="H1065" t="s">
        <v>972</v>
      </c>
      <c r="I1065">
        <v>2021</v>
      </c>
      <c r="J1065" s="5" t="s">
        <v>517</v>
      </c>
      <c r="K1065" t="s">
        <v>46</v>
      </c>
      <c r="L1065" t="s">
        <v>47</v>
      </c>
      <c r="M1065">
        <v>1000</v>
      </c>
      <c r="N1065" t="s">
        <v>17</v>
      </c>
    </row>
    <row r="1066" spans="1:14" ht="57.6" x14ac:dyDescent="0.3">
      <c r="A1066" t="s">
        <v>518</v>
      </c>
      <c r="B1066" s="5" t="s">
        <v>519</v>
      </c>
      <c r="C1066" s="1"/>
      <c r="D1066" s="1"/>
      <c r="E1066" s="1"/>
      <c r="F1066" s="1">
        <v>6000</v>
      </c>
      <c r="G1066" s="1"/>
      <c r="H1066" t="s">
        <v>972</v>
      </c>
      <c r="I1066" s="2">
        <v>2022</v>
      </c>
      <c r="J1066" s="5" t="s">
        <v>517</v>
      </c>
      <c r="K1066" t="s">
        <v>46</v>
      </c>
      <c r="L1066" t="s">
        <v>47</v>
      </c>
      <c r="M1066">
        <v>1000</v>
      </c>
      <c r="N1066" t="s">
        <v>17</v>
      </c>
    </row>
    <row r="1067" spans="1:14" ht="28.8" x14ac:dyDescent="0.3">
      <c r="A1067" t="s">
        <v>732</v>
      </c>
      <c r="B1067" s="5" t="s">
        <v>733</v>
      </c>
      <c r="C1067" s="1"/>
      <c r="D1067" s="1"/>
      <c r="E1067" s="1"/>
      <c r="F1067" s="1"/>
      <c r="G1067" s="1">
        <v>1600</v>
      </c>
      <c r="H1067" t="s">
        <v>964</v>
      </c>
      <c r="I1067">
        <v>2023</v>
      </c>
      <c r="J1067" s="5" t="s">
        <v>727</v>
      </c>
      <c r="K1067" t="s">
        <v>67</v>
      </c>
      <c r="L1067" t="s">
        <v>47</v>
      </c>
      <c r="M1067">
        <v>1000</v>
      </c>
      <c r="N1067" t="s">
        <v>17</v>
      </c>
    </row>
    <row r="1068" spans="1:14" ht="28.8" x14ac:dyDescent="0.3">
      <c r="A1068" t="s">
        <v>848</v>
      </c>
      <c r="B1068" s="5" t="s">
        <v>849</v>
      </c>
      <c r="C1068" s="1">
        <v>93765.15</v>
      </c>
      <c r="D1068" s="1">
        <v>113198.55</v>
      </c>
      <c r="E1068" s="1"/>
      <c r="F1068" s="1"/>
      <c r="G1068" s="1"/>
      <c r="H1068" t="s">
        <v>966</v>
      </c>
      <c r="I1068">
        <v>2019</v>
      </c>
      <c r="J1068" s="5" t="s">
        <v>194</v>
      </c>
      <c r="K1068" t="s">
        <v>193</v>
      </c>
      <c r="L1068" t="s">
        <v>47</v>
      </c>
      <c r="M1068">
        <v>1000</v>
      </c>
      <c r="N1068" t="s">
        <v>17</v>
      </c>
    </row>
    <row r="1069" spans="1:14" ht="43.2" x14ac:dyDescent="0.3">
      <c r="A1069" t="s">
        <v>848</v>
      </c>
      <c r="B1069" s="5" t="s">
        <v>849</v>
      </c>
      <c r="C1069" s="1">
        <v>151588.79999999999</v>
      </c>
      <c r="D1069" s="1">
        <v>151588.79999999999</v>
      </c>
      <c r="E1069" s="1"/>
      <c r="F1069" s="1"/>
      <c r="G1069" s="1"/>
      <c r="H1069" t="s">
        <v>969</v>
      </c>
      <c r="I1069">
        <v>2019</v>
      </c>
      <c r="J1069" s="5" t="s">
        <v>835</v>
      </c>
      <c r="K1069" t="s">
        <v>193</v>
      </c>
      <c r="L1069" t="s">
        <v>47</v>
      </c>
      <c r="M1069">
        <v>1000</v>
      </c>
      <c r="N1069" t="s">
        <v>17</v>
      </c>
    </row>
    <row r="1070" spans="1:14" ht="28.8" x14ac:dyDescent="0.3">
      <c r="A1070" t="s">
        <v>848</v>
      </c>
      <c r="B1070" s="5" t="s">
        <v>849</v>
      </c>
      <c r="C1070" s="1">
        <v>436040.82</v>
      </c>
      <c r="D1070" s="1">
        <v>414542.66000000003</v>
      </c>
      <c r="E1070" s="1"/>
      <c r="F1070" s="1"/>
      <c r="G1070" s="1"/>
      <c r="H1070" t="s">
        <v>970</v>
      </c>
      <c r="I1070">
        <v>2016</v>
      </c>
      <c r="J1070" s="5" t="s">
        <v>857</v>
      </c>
      <c r="K1070" t="s">
        <v>15</v>
      </c>
      <c r="L1070" t="s">
        <v>47</v>
      </c>
      <c r="M1070">
        <v>1000</v>
      </c>
      <c r="N1070" t="s">
        <v>17</v>
      </c>
    </row>
    <row r="1071" spans="1:14" ht="28.8" x14ac:dyDescent="0.3">
      <c r="A1071" t="s">
        <v>659</v>
      </c>
      <c r="B1071" s="5" t="s">
        <v>660</v>
      </c>
      <c r="C1071" s="1">
        <v>65907</v>
      </c>
      <c r="D1071" s="1"/>
      <c r="E1071" s="1"/>
      <c r="F1071" s="1"/>
      <c r="G1071" s="1"/>
      <c r="H1071" t="s">
        <v>964</v>
      </c>
      <c r="I1071">
        <v>2019</v>
      </c>
      <c r="J1071" s="5" t="s">
        <v>602</v>
      </c>
      <c r="K1071" t="s">
        <v>46</v>
      </c>
      <c r="L1071" t="s">
        <v>47</v>
      </c>
      <c r="M1071">
        <v>1000</v>
      </c>
      <c r="N1071" t="s">
        <v>17</v>
      </c>
    </row>
    <row r="1072" spans="1:14" ht="28.8" x14ac:dyDescent="0.3">
      <c r="A1072" t="s">
        <v>177</v>
      </c>
      <c r="B1072" s="5" t="s">
        <v>178</v>
      </c>
      <c r="C1072" s="1">
        <v>25000</v>
      </c>
      <c r="D1072" s="1"/>
      <c r="E1072" s="1"/>
      <c r="F1072" s="1"/>
      <c r="G1072" s="1"/>
      <c r="H1072" t="s">
        <v>971</v>
      </c>
      <c r="I1072">
        <v>2019</v>
      </c>
      <c r="J1072" s="5" t="s">
        <v>814</v>
      </c>
      <c r="K1072" t="s">
        <v>46</v>
      </c>
      <c r="L1072" t="s">
        <v>47</v>
      </c>
      <c r="M1072">
        <v>1000</v>
      </c>
      <c r="N1072" t="s">
        <v>17</v>
      </c>
    </row>
    <row r="1073" spans="1:14" ht="28.8" x14ac:dyDescent="0.3">
      <c r="A1073" t="s">
        <v>481</v>
      </c>
      <c r="B1073" s="5" t="s">
        <v>482</v>
      </c>
      <c r="C1073" s="1"/>
      <c r="D1073" s="1">
        <v>5000</v>
      </c>
      <c r="E1073" s="1"/>
      <c r="F1073" s="1"/>
      <c r="G1073" s="1"/>
      <c r="H1073" t="s">
        <v>965</v>
      </c>
      <c r="I1073">
        <v>2020</v>
      </c>
      <c r="J1073" s="5" t="s">
        <v>470</v>
      </c>
      <c r="K1073" t="s">
        <v>46</v>
      </c>
      <c r="L1073" t="s">
        <v>16</v>
      </c>
      <c r="M1073">
        <v>1080</v>
      </c>
      <c r="N1073" t="s">
        <v>28</v>
      </c>
    </row>
    <row r="1074" spans="1:14" ht="28.8" x14ac:dyDescent="0.3">
      <c r="A1074" t="s">
        <v>481</v>
      </c>
      <c r="B1074" s="5" t="s">
        <v>482</v>
      </c>
      <c r="C1074" s="1"/>
      <c r="D1074" s="1">
        <v>36500</v>
      </c>
      <c r="E1074" s="1"/>
      <c r="F1074" s="1"/>
      <c r="G1074" s="1"/>
      <c r="H1074" t="s">
        <v>972</v>
      </c>
      <c r="I1074">
        <v>2020</v>
      </c>
      <c r="J1074" s="5" t="s">
        <v>522</v>
      </c>
      <c r="K1074" t="s">
        <v>46</v>
      </c>
      <c r="L1074" t="s">
        <v>47</v>
      </c>
      <c r="M1074">
        <v>1080</v>
      </c>
      <c r="N1074" t="s">
        <v>28</v>
      </c>
    </row>
    <row r="1075" spans="1:14" ht="28.8" x14ac:dyDescent="0.3">
      <c r="A1075" t="s">
        <v>70</v>
      </c>
      <c r="B1075" s="5" t="s">
        <v>71</v>
      </c>
      <c r="C1075" s="1"/>
      <c r="D1075" s="1">
        <v>1282.17</v>
      </c>
      <c r="E1075" s="1"/>
      <c r="F1075" s="1"/>
      <c r="G1075" s="1"/>
      <c r="H1075" t="s">
        <v>982</v>
      </c>
      <c r="I1075">
        <v>2020</v>
      </c>
      <c r="J1075" s="5" t="s">
        <v>66</v>
      </c>
      <c r="K1075" t="s">
        <v>67</v>
      </c>
      <c r="L1075" t="s">
        <v>47</v>
      </c>
      <c r="M1075">
        <v>1000</v>
      </c>
      <c r="N1075" t="s">
        <v>17</v>
      </c>
    </row>
    <row r="1076" spans="1:14" ht="28.8" x14ac:dyDescent="0.3">
      <c r="A1076" t="s">
        <v>70</v>
      </c>
      <c r="B1076" s="5" t="s">
        <v>71</v>
      </c>
      <c r="C1076" s="1">
        <v>936715.3</v>
      </c>
      <c r="D1076" s="1">
        <v>893480.97</v>
      </c>
      <c r="E1076" s="1">
        <f>895832.59+4030.91</f>
        <v>899863.5</v>
      </c>
      <c r="F1076" s="1">
        <v>1051924.27</v>
      </c>
      <c r="G1076" s="1">
        <v>1086301.82</v>
      </c>
      <c r="H1076" t="s">
        <v>982</v>
      </c>
      <c r="I1076">
        <v>2017</v>
      </c>
      <c r="J1076" s="5" t="s">
        <v>72</v>
      </c>
      <c r="K1076" t="s">
        <v>15</v>
      </c>
      <c r="L1076" t="s">
        <v>47</v>
      </c>
      <c r="M1076">
        <v>1000</v>
      </c>
      <c r="N1076" t="s">
        <v>17</v>
      </c>
    </row>
    <row r="1077" spans="1:14" ht="28.8" x14ac:dyDescent="0.3">
      <c r="A1077" t="s">
        <v>70</v>
      </c>
      <c r="B1077" s="5" t="s">
        <v>71</v>
      </c>
      <c r="C1077" s="1">
        <v>53732.73</v>
      </c>
      <c r="D1077" s="1">
        <v>81387</v>
      </c>
      <c r="E1077" s="1">
        <v>100556.19</v>
      </c>
      <c r="F1077" s="1">
        <v>117495.45</v>
      </c>
      <c r="G1077" s="1">
        <v>108073.91</v>
      </c>
      <c r="H1077" t="s">
        <v>966</v>
      </c>
      <c r="I1077">
        <v>2019</v>
      </c>
      <c r="J1077" s="5" t="s">
        <v>194</v>
      </c>
      <c r="K1077" t="s">
        <v>193</v>
      </c>
      <c r="L1077" t="s">
        <v>47</v>
      </c>
      <c r="M1077">
        <v>1000</v>
      </c>
      <c r="N1077" t="s">
        <v>17</v>
      </c>
    </row>
    <row r="1078" spans="1:14" ht="28.8" x14ac:dyDescent="0.3">
      <c r="A1078" t="s">
        <v>199</v>
      </c>
      <c r="B1078" s="5" t="s">
        <v>200</v>
      </c>
      <c r="C1078" s="1"/>
      <c r="D1078" s="1"/>
      <c r="E1078" s="1"/>
      <c r="F1078" s="1"/>
      <c r="G1078" s="1">
        <v>1519.04</v>
      </c>
      <c r="H1078" s="2" t="s">
        <v>967</v>
      </c>
      <c r="I1078" s="2">
        <v>2023</v>
      </c>
      <c r="J1078" s="6" t="s">
        <v>935</v>
      </c>
      <c r="K1078" s="2" t="s">
        <v>67</v>
      </c>
      <c r="L1078" s="2" t="s">
        <v>47</v>
      </c>
      <c r="M1078" s="2">
        <v>1080</v>
      </c>
      <c r="N1078" s="2" t="s">
        <v>28</v>
      </c>
    </row>
    <row r="1079" spans="1:14" ht="28.8" x14ac:dyDescent="0.3">
      <c r="A1079" t="s">
        <v>139</v>
      </c>
      <c r="B1079" s="5" t="s">
        <v>140</v>
      </c>
      <c r="C1079" s="1"/>
      <c r="D1079" s="1"/>
      <c r="E1079" s="1"/>
      <c r="F1079" s="1"/>
      <c r="G1079" s="1">
        <v>1400</v>
      </c>
      <c r="H1079" t="s">
        <v>964</v>
      </c>
      <c r="I1079">
        <v>2023</v>
      </c>
      <c r="J1079" s="5" t="s">
        <v>727</v>
      </c>
      <c r="K1079" t="s">
        <v>67</v>
      </c>
      <c r="L1079" t="s">
        <v>47</v>
      </c>
      <c r="M1079">
        <v>1070</v>
      </c>
      <c r="N1079" t="s">
        <v>23</v>
      </c>
    </row>
    <row r="1080" spans="1:14" x14ac:dyDescent="0.3">
      <c r="A1080" t="s">
        <v>70</v>
      </c>
      <c r="B1080" s="5" t="s">
        <v>71</v>
      </c>
      <c r="C1080" s="1">
        <v>515000</v>
      </c>
      <c r="D1080" s="1">
        <v>479000</v>
      </c>
      <c r="E1080" s="1">
        <v>483636</v>
      </c>
      <c r="F1080" s="1">
        <v>508561</v>
      </c>
      <c r="G1080" s="1"/>
      <c r="H1080" t="s">
        <v>967</v>
      </c>
      <c r="I1080">
        <v>2019</v>
      </c>
      <c r="J1080" s="5" t="s">
        <v>804</v>
      </c>
      <c r="K1080" t="s">
        <v>15</v>
      </c>
      <c r="L1080" t="s">
        <v>47</v>
      </c>
      <c r="M1080">
        <v>1000</v>
      </c>
      <c r="N1080" t="s">
        <v>17</v>
      </c>
    </row>
    <row r="1081" spans="1:14" ht="28.8" x14ac:dyDescent="0.3">
      <c r="A1081" t="s">
        <v>320</v>
      </c>
      <c r="B1081" s="5" t="s">
        <v>321</v>
      </c>
      <c r="C1081" s="1">
        <v>49567.31</v>
      </c>
      <c r="D1081" s="1">
        <v>59131.28</v>
      </c>
      <c r="E1081" s="1">
        <v>56195.94</v>
      </c>
      <c r="F1081" s="1">
        <v>61869.71</v>
      </c>
      <c r="G1081" s="1">
        <v>61647.71</v>
      </c>
      <c r="H1081" t="s">
        <v>966</v>
      </c>
      <c r="I1081">
        <v>2019</v>
      </c>
      <c r="J1081" s="5" t="s">
        <v>194</v>
      </c>
      <c r="K1081" t="s">
        <v>193</v>
      </c>
      <c r="L1081" t="s">
        <v>47</v>
      </c>
      <c r="M1081">
        <v>1050</v>
      </c>
      <c r="N1081" t="s">
        <v>56</v>
      </c>
    </row>
    <row r="1082" spans="1:14" ht="43.2" x14ac:dyDescent="0.3">
      <c r="A1082" t="s">
        <v>320</v>
      </c>
      <c r="B1082" s="5" t="s">
        <v>321</v>
      </c>
      <c r="C1082" s="1">
        <v>34452</v>
      </c>
      <c r="D1082" s="1">
        <v>58662.22</v>
      </c>
      <c r="E1082" s="1"/>
      <c r="F1082" s="1"/>
      <c r="G1082" s="1"/>
      <c r="H1082" t="s">
        <v>969</v>
      </c>
      <c r="I1082">
        <v>2019</v>
      </c>
      <c r="J1082" s="5" t="s">
        <v>835</v>
      </c>
      <c r="K1082" t="s">
        <v>193</v>
      </c>
      <c r="L1082" t="s">
        <v>47</v>
      </c>
      <c r="M1082">
        <v>1050</v>
      </c>
      <c r="N1082" t="s">
        <v>56</v>
      </c>
    </row>
    <row r="1083" spans="1:14" ht="43.2" x14ac:dyDescent="0.3">
      <c r="A1083" t="s">
        <v>320</v>
      </c>
      <c r="B1083" s="5" t="s">
        <v>321</v>
      </c>
      <c r="C1083" s="1"/>
      <c r="D1083" s="1"/>
      <c r="E1083" s="1">
        <v>663654.84</v>
      </c>
      <c r="F1083" s="1">
        <v>703008.39</v>
      </c>
      <c r="G1083" s="1">
        <v>739595.31</v>
      </c>
      <c r="H1083" t="s">
        <v>970</v>
      </c>
      <c r="I1083">
        <v>2021</v>
      </c>
      <c r="J1083" s="5" t="s">
        <v>854</v>
      </c>
      <c r="K1083" t="s">
        <v>15</v>
      </c>
      <c r="L1083" t="s">
        <v>47</v>
      </c>
      <c r="M1083">
        <v>1050</v>
      </c>
      <c r="N1083" t="s">
        <v>56</v>
      </c>
    </row>
    <row r="1084" spans="1:14" ht="28.8" x14ac:dyDescent="0.3">
      <c r="A1084" t="s">
        <v>320</v>
      </c>
      <c r="B1084" s="5" t="s">
        <v>321</v>
      </c>
      <c r="C1084" s="1">
        <v>686553.4</v>
      </c>
      <c r="D1084" s="1">
        <v>652702.91999999993</v>
      </c>
      <c r="E1084" s="1"/>
      <c r="F1084" s="1"/>
      <c r="G1084" s="1"/>
      <c r="H1084" t="s">
        <v>970</v>
      </c>
      <c r="I1084">
        <v>2016</v>
      </c>
      <c r="J1084" s="5" t="s">
        <v>857</v>
      </c>
      <c r="K1084" t="s">
        <v>15</v>
      </c>
      <c r="L1084" t="s">
        <v>47</v>
      </c>
      <c r="M1084">
        <v>1050</v>
      </c>
      <c r="N1084" t="s">
        <v>56</v>
      </c>
    </row>
    <row r="1085" spans="1:14" x14ac:dyDescent="0.3">
      <c r="A1085" t="s">
        <v>884</v>
      </c>
      <c r="B1085" s="5" t="s">
        <v>885</v>
      </c>
      <c r="C1085" s="1">
        <v>25000</v>
      </c>
      <c r="D1085" s="1"/>
      <c r="E1085" s="1"/>
      <c r="F1085" s="1"/>
      <c r="G1085" s="1"/>
      <c r="H1085" t="s">
        <v>967</v>
      </c>
      <c r="I1085" s="2">
        <v>2019</v>
      </c>
      <c r="J1085" s="5" t="s">
        <v>986</v>
      </c>
      <c r="K1085" s="2" t="s">
        <v>46</v>
      </c>
      <c r="L1085" s="2" t="s">
        <v>47</v>
      </c>
      <c r="M1085" s="2">
        <v>1000</v>
      </c>
      <c r="N1085" s="2" t="s">
        <v>17</v>
      </c>
    </row>
    <row r="1086" spans="1:14" x14ac:dyDescent="0.3">
      <c r="A1086" t="s">
        <v>884</v>
      </c>
      <c r="B1086" s="5" t="s">
        <v>885</v>
      </c>
      <c r="C1086" s="1"/>
      <c r="D1086" s="1">
        <v>50000</v>
      </c>
      <c r="E1086" s="1"/>
      <c r="F1086" s="1"/>
      <c r="G1086" s="1"/>
      <c r="H1086" t="s">
        <v>967</v>
      </c>
      <c r="I1086">
        <v>2020</v>
      </c>
      <c r="J1086" s="5" t="s">
        <v>986</v>
      </c>
      <c r="K1086" t="s">
        <v>46</v>
      </c>
      <c r="L1086" t="s">
        <v>47</v>
      </c>
      <c r="M1086">
        <v>1000</v>
      </c>
      <c r="N1086" t="s">
        <v>17</v>
      </c>
    </row>
    <row r="1087" spans="1:14" x14ac:dyDescent="0.3">
      <c r="A1087" t="s">
        <v>884</v>
      </c>
      <c r="B1087" s="5" t="s">
        <v>885</v>
      </c>
      <c r="C1087" s="1"/>
      <c r="D1087" s="1"/>
      <c r="E1087" s="1">
        <v>25000</v>
      </c>
      <c r="F1087" s="1"/>
      <c r="G1087" s="1"/>
      <c r="H1087" t="s">
        <v>967</v>
      </c>
      <c r="I1087">
        <v>2021</v>
      </c>
      <c r="J1087" s="5" t="s">
        <v>986</v>
      </c>
      <c r="K1087" t="s">
        <v>46</v>
      </c>
      <c r="L1087" t="s">
        <v>47</v>
      </c>
      <c r="M1087">
        <v>1000</v>
      </c>
      <c r="N1087" t="s">
        <v>17</v>
      </c>
    </row>
    <row r="1088" spans="1:14" x14ac:dyDescent="0.3">
      <c r="A1088" t="s">
        <v>884</v>
      </c>
      <c r="B1088" s="5" t="s">
        <v>885</v>
      </c>
      <c r="C1088" s="1"/>
      <c r="D1088" s="1"/>
      <c r="E1088" s="1"/>
      <c r="F1088" s="1">
        <v>25000</v>
      </c>
      <c r="G1088" s="1"/>
      <c r="H1088" t="s">
        <v>967</v>
      </c>
      <c r="I1088">
        <v>2022</v>
      </c>
      <c r="J1088" s="5" t="s">
        <v>986</v>
      </c>
      <c r="K1088" t="s">
        <v>46</v>
      </c>
      <c r="L1088" t="s">
        <v>47</v>
      </c>
      <c r="M1088">
        <v>1000</v>
      </c>
      <c r="N1088" t="s">
        <v>17</v>
      </c>
    </row>
    <row r="1089" spans="1:14" ht="28.8" x14ac:dyDescent="0.3">
      <c r="A1089" t="s">
        <v>121</v>
      </c>
      <c r="B1089" s="5" t="s">
        <v>122</v>
      </c>
      <c r="C1089" s="1"/>
      <c r="D1089" s="1"/>
      <c r="E1089" s="1"/>
      <c r="F1089" s="1"/>
      <c r="G1089" s="1">
        <v>1200</v>
      </c>
      <c r="H1089" t="s">
        <v>964</v>
      </c>
      <c r="I1089">
        <v>2023</v>
      </c>
      <c r="J1089" s="5" t="s">
        <v>727</v>
      </c>
      <c r="K1089" t="s">
        <v>67</v>
      </c>
      <c r="L1089" t="s">
        <v>47</v>
      </c>
      <c r="M1089">
        <v>1080</v>
      </c>
      <c r="N1089" t="s">
        <v>28</v>
      </c>
    </row>
    <row r="1090" spans="1:14" ht="28.8" x14ac:dyDescent="0.3">
      <c r="A1090" t="s">
        <v>352</v>
      </c>
      <c r="B1090" s="5" t="s">
        <v>353</v>
      </c>
      <c r="C1090" s="1">
        <v>89175.63</v>
      </c>
      <c r="D1090" s="1">
        <v>110844.54</v>
      </c>
      <c r="E1090" s="1"/>
      <c r="F1090" s="1"/>
      <c r="G1090" s="1"/>
      <c r="H1090" t="s">
        <v>966</v>
      </c>
      <c r="I1090">
        <v>2019</v>
      </c>
      <c r="J1090" s="5" t="s">
        <v>194</v>
      </c>
      <c r="K1090" t="s">
        <v>193</v>
      </c>
      <c r="L1090" t="s">
        <v>47</v>
      </c>
      <c r="M1090">
        <v>1000</v>
      </c>
      <c r="N1090" t="s">
        <v>17</v>
      </c>
    </row>
    <row r="1091" spans="1:14" ht="28.8" x14ac:dyDescent="0.3">
      <c r="A1091" t="s">
        <v>573</v>
      </c>
      <c r="B1091" s="5" t="s">
        <v>574</v>
      </c>
      <c r="C1091" s="1"/>
      <c r="D1091" s="1"/>
      <c r="E1091" s="1"/>
      <c r="F1091" s="1"/>
      <c r="G1091" s="1">
        <v>1200</v>
      </c>
      <c r="H1091" t="s">
        <v>964</v>
      </c>
      <c r="I1091">
        <v>2023</v>
      </c>
      <c r="J1091" s="5" t="s">
        <v>727</v>
      </c>
      <c r="K1091" t="s">
        <v>67</v>
      </c>
      <c r="L1091" t="s">
        <v>47</v>
      </c>
      <c r="M1091">
        <v>1030</v>
      </c>
      <c r="N1091" t="s">
        <v>20</v>
      </c>
    </row>
    <row r="1092" spans="1:14" x14ac:dyDescent="0.3">
      <c r="A1092" t="s">
        <v>352</v>
      </c>
      <c r="B1092" s="5" t="s">
        <v>353</v>
      </c>
      <c r="C1092" s="1">
        <v>20000</v>
      </c>
      <c r="D1092" s="1"/>
      <c r="E1092" s="1"/>
      <c r="F1092" s="1"/>
      <c r="G1092" s="1"/>
      <c r="H1092" t="s">
        <v>967</v>
      </c>
      <c r="I1092">
        <v>2019</v>
      </c>
      <c r="J1092" s="5" t="s">
        <v>986</v>
      </c>
      <c r="K1092" t="s">
        <v>46</v>
      </c>
      <c r="L1092" t="s">
        <v>47</v>
      </c>
      <c r="M1092">
        <v>1000</v>
      </c>
      <c r="N1092" t="s">
        <v>17</v>
      </c>
    </row>
    <row r="1093" spans="1:14" ht="28.8" x14ac:dyDescent="0.3">
      <c r="A1093" s="9" t="s">
        <v>985</v>
      </c>
      <c r="B1093" s="5" t="s">
        <v>959</v>
      </c>
      <c r="C1093" s="1"/>
      <c r="D1093" s="1"/>
      <c r="E1093" s="1"/>
      <c r="F1093" s="1">
        <v>56090.080000000002</v>
      </c>
      <c r="G1093" s="1"/>
      <c r="H1093" s="2" t="s">
        <v>966</v>
      </c>
      <c r="I1093" s="2">
        <v>2022</v>
      </c>
      <c r="J1093" s="6" t="s">
        <v>194</v>
      </c>
      <c r="K1093" s="2" t="s">
        <v>193</v>
      </c>
      <c r="L1093" s="2" t="s">
        <v>47</v>
      </c>
      <c r="M1093" s="2">
        <v>1030</v>
      </c>
      <c r="N1093" s="2" t="s">
        <v>20</v>
      </c>
    </row>
    <row r="1094" spans="1:14" ht="28.8" x14ac:dyDescent="0.3">
      <c r="A1094" t="s">
        <v>73</v>
      </c>
      <c r="B1094" s="5" t="s">
        <v>74</v>
      </c>
      <c r="C1094" s="1">
        <v>649370</v>
      </c>
      <c r="D1094" s="1">
        <v>615000</v>
      </c>
      <c r="E1094" s="1">
        <f>636100+3000</f>
        <v>639100</v>
      </c>
      <c r="F1094" s="1"/>
      <c r="G1094" s="1"/>
      <c r="H1094" t="s">
        <v>982</v>
      </c>
      <c r="I1094">
        <v>2012</v>
      </c>
      <c r="J1094" s="5" t="s">
        <v>75</v>
      </c>
      <c r="K1094" t="s">
        <v>15</v>
      </c>
      <c r="L1094" t="s">
        <v>47</v>
      </c>
      <c r="M1094">
        <v>1070</v>
      </c>
      <c r="N1094" t="s">
        <v>23</v>
      </c>
    </row>
    <row r="1095" spans="1:14" x14ac:dyDescent="0.3">
      <c r="A1095" t="s">
        <v>73</v>
      </c>
      <c r="B1095" s="5" t="s">
        <v>74</v>
      </c>
      <c r="C1095" s="1"/>
      <c r="D1095" s="1"/>
      <c r="E1095" s="1"/>
      <c r="F1095" s="1">
        <f>663461+23539</f>
        <v>687000</v>
      </c>
      <c r="G1095" s="1">
        <v>711193</v>
      </c>
      <c r="H1095" t="s">
        <v>967</v>
      </c>
      <c r="I1095">
        <v>2022</v>
      </c>
      <c r="J1095" s="5" t="s">
        <v>76</v>
      </c>
      <c r="K1095" t="s">
        <v>15</v>
      </c>
      <c r="L1095" t="s">
        <v>47</v>
      </c>
      <c r="M1095">
        <v>1070</v>
      </c>
      <c r="N1095" t="s">
        <v>23</v>
      </c>
    </row>
    <row r="1096" spans="1:14" ht="28.8" x14ac:dyDescent="0.3">
      <c r="A1096" t="s">
        <v>73</v>
      </c>
      <c r="B1096" s="5" t="s">
        <v>74</v>
      </c>
      <c r="C1096" s="1">
        <v>73568.2</v>
      </c>
      <c r="D1096" s="1">
        <v>69484.009999999995</v>
      </c>
      <c r="E1096" s="1">
        <v>101599.38</v>
      </c>
      <c r="F1096" s="1">
        <v>91413.19</v>
      </c>
      <c r="G1096" s="1">
        <v>103555.06</v>
      </c>
      <c r="H1096" t="s">
        <v>966</v>
      </c>
      <c r="I1096">
        <v>2019</v>
      </c>
      <c r="J1096" s="5" t="s">
        <v>194</v>
      </c>
      <c r="K1096" t="s">
        <v>193</v>
      </c>
      <c r="L1096" t="s">
        <v>47</v>
      </c>
      <c r="M1096">
        <v>1070</v>
      </c>
      <c r="N1096" t="s">
        <v>23</v>
      </c>
    </row>
    <row r="1097" spans="1:14" ht="28.8" x14ac:dyDescent="0.3">
      <c r="A1097" t="s">
        <v>73</v>
      </c>
      <c r="B1097" s="5" t="s">
        <v>74</v>
      </c>
      <c r="C1097" s="1"/>
      <c r="D1097" s="1">
        <v>69484.009999999995</v>
      </c>
      <c r="E1097" s="1">
        <v>101599.38</v>
      </c>
      <c r="F1097" s="1">
        <v>91413.19</v>
      </c>
      <c r="G1097" s="1">
        <v>103555.06</v>
      </c>
      <c r="H1097" t="s">
        <v>966</v>
      </c>
      <c r="I1097">
        <v>2020</v>
      </c>
      <c r="J1097" s="5" t="s">
        <v>194</v>
      </c>
      <c r="K1097" t="s">
        <v>193</v>
      </c>
      <c r="L1097" t="s">
        <v>47</v>
      </c>
      <c r="M1097">
        <v>1070</v>
      </c>
      <c r="N1097" t="s">
        <v>23</v>
      </c>
    </row>
    <row r="1098" spans="1:14" ht="28.8" x14ac:dyDescent="0.3">
      <c r="A1098" t="s">
        <v>748</v>
      </c>
      <c r="B1098" s="5" t="s">
        <v>749</v>
      </c>
      <c r="C1098" s="1"/>
      <c r="D1098" s="1"/>
      <c r="E1098" s="1"/>
      <c r="F1098" s="1"/>
      <c r="G1098" s="1">
        <v>1200</v>
      </c>
      <c r="H1098" t="s">
        <v>964</v>
      </c>
      <c r="I1098">
        <v>2023</v>
      </c>
      <c r="J1098" s="5" t="s">
        <v>727</v>
      </c>
      <c r="K1098" t="s">
        <v>67</v>
      </c>
      <c r="L1098" t="s">
        <v>47</v>
      </c>
      <c r="M1098">
        <v>1030</v>
      </c>
      <c r="N1098" t="s">
        <v>20</v>
      </c>
    </row>
    <row r="1099" spans="1:14" ht="28.8" x14ac:dyDescent="0.3">
      <c r="A1099" t="s">
        <v>73</v>
      </c>
      <c r="B1099" s="5" t="s">
        <v>74</v>
      </c>
      <c r="C1099" s="1"/>
      <c r="D1099" s="1">
        <v>94520</v>
      </c>
      <c r="E1099" s="1"/>
      <c r="F1099" s="1"/>
      <c r="G1099" s="1"/>
      <c r="H1099" t="s">
        <v>974</v>
      </c>
      <c r="I1099">
        <v>2020</v>
      </c>
      <c r="J1099" s="5" t="s">
        <v>369</v>
      </c>
      <c r="K1099" t="s">
        <v>46</v>
      </c>
      <c r="L1099" t="s">
        <v>47</v>
      </c>
      <c r="M1099">
        <v>1070</v>
      </c>
      <c r="N1099" t="s">
        <v>23</v>
      </c>
    </row>
    <row r="1100" spans="1:14" ht="28.8" x14ac:dyDescent="0.3">
      <c r="A1100" t="s">
        <v>748</v>
      </c>
      <c r="B1100" s="5" t="s">
        <v>749</v>
      </c>
      <c r="C1100" s="1"/>
      <c r="D1100" s="1"/>
      <c r="E1100" s="1"/>
      <c r="F1100" s="1"/>
      <c r="G1100" s="1">
        <v>1200</v>
      </c>
      <c r="H1100" t="s">
        <v>964</v>
      </c>
      <c r="I1100">
        <v>2023</v>
      </c>
      <c r="J1100" s="5" t="s">
        <v>727</v>
      </c>
      <c r="K1100" t="s">
        <v>67</v>
      </c>
      <c r="L1100" t="s">
        <v>47</v>
      </c>
      <c r="M1100">
        <v>1030</v>
      </c>
      <c r="N1100" t="s">
        <v>20</v>
      </c>
    </row>
    <row r="1101" spans="1:14" ht="43.2" x14ac:dyDescent="0.3">
      <c r="A1101" t="s">
        <v>73</v>
      </c>
      <c r="B1101" s="5" t="s">
        <v>74</v>
      </c>
      <c r="C1101" s="1">
        <f>19146.66+7777.22</f>
        <v>26923.88</v>
      </c>
      <c r="D1101" s="1">
        <f>15284.52+2161.57</f>
        <v>17446.09</v>
      </c>
      <c r="E1101" s="1">
        <v>5576.12</v>
      </c>
      <c r="F1101" s="1"/>
      <c r="G1101" s="1"/>
      <c r="H1101" t="s">
        <v>969</v>
      </c>
      <c r="I1101">
        <v>2019</v>
      </c>
      <c r="J1101" s="5" t="s">
        <v>835</v>
      </c>
      <c r="K1101" t="s">
        <v>193</v>
      </c>
      <c r="L1101" t="s">
        <v>47</v>
      </c>
      <c r="M1101">
        <v>1070</v>
      </c>
      <c r="N1101" t="s">
        <v>23</v>
      </c>
    </row>
    <row r="1102" spans="1:14" ht="28.8" x14ac:dyDescent="0.3">
      <c r="A1102" t="s">
        <v>322</v>
      </c>
      <c r="B1102" s="5" t="s">
        <v>323</v>
      </c>
      <c r="C1102" s="1"/>
      <c r="D1102" s="1"/>
      <c r="E1102" s="1">
        <v>19380.25</v>
      </c>
      <c r="F1102" s="1">
        <v>12685.35</v>
      </c>
      <c r="G1102" s="1">
        <v>7045.96</v>
      </c>
      <c r="H1102" t="s">
        <v>966</v>
      </c>
      <c r="I1102" s="2">
        <v>2021</v>
      </c>
      <c r="J1102" s="5" t="s">
        <v>194</v>
      </c>
      <c r="K1102" t="s">
        <v>193</v>
      </c>
      <c r="L1102" t="s">
        <v>47</v>
      </c>
      <c r="M1102">
        <v>1000</v>
      </c>
      <c r="N1102" t="s">
        <v>17</v>
      </c>
    </row>
    <row r="1103" spans="1:14" ht="28.8" x14ac:dyDescent="0.3">
      <c r="A1103" t="s">
        <v>129</v>
      </c>
      <c r="B1103" s="5" t="s">
        <v>130</v>
      </c>
      <c r="C1103" s="1"/>
      <c r="D1103" s="1"/>
      <c r="E1103" s="1"/>
      <c r="F1103" s="1"/>
      <c r="G1103" s="1">
        <v>1100</v>
      </c>
      <c r="H1103" t="s">
        <v>964</v>
      </c>
      <c r="I1103">
        <v>2023</v>
      </c>
      <c r="J1103" s="5" t="s">
        <v>727</v>
      </c>
      <c r="K1103" t="s">
        <v>67</v>
      </c>
      <c r="L1103" t="s">
        <v>47</v>
      </c>
      <c r="M1103">
        <v>1020</v>
      </c>
      <c r="N1103" t="s">
        <v>17</v>
      </c>
    </row>
    <row r="1104" spans="1:14" x14ac:dyDescent="0.3">
      <c r="A1104" t="s">
        <v>322</v>
      </c>
      <c r="B1104" s="5" t="s">
        <v>323</v>
      </c>
      <c r="C1104" s="1">
        <v>250000</v>
      </c>
      <c r="D1104" s="1">
        <v>230000</v>
      </c>
      <c r="E1104" s="1">
        <v>230000</v>
      </c>
      <c r="F1104" s="1">
        <v>230000</v>
      </c>
      <c r="G1104" s="1">
        <v>230000</v>
      </c>
      <c r="H1104" t="s">
        <v>967</v>
      </c>
      <c r="I1104">
        <v>2019</v>
      </c>
      <c r="J1104" s="5" t="s">
        <v>356</v>
      </c>
      <c r="K1104" t="s">
        <v>15</v>
      </c>
      <c r="L1104" t="s">
        <v>47</v>
      </c>
      <c r="M1104">
        <v>1000</v>
      </c>
      <c r="N1104" t="s">
        <v>17</v>
      </c>
    </row>
    <row r="1105" spans="1:14" ht="28.8" x14ac:dyDescent="0.3">
      <c r="A1105" t="s">
        <v>324</v>
      </c>
      <c r="B1105" s="5" t="s">
        <v>325</v>
      </c>
      <c r="C1105" s="1">
        <v>38713.97</v>
      </c>
      <c r="D1105" s="1">
        <v>41897.5</v>
      </c>
      <c r="E1105" s="1">
        <v>64344.98</v>
      </c>
      <c r="F1105" s="1">
        <v>65205.59</v>
      </c>
      <c r="G1105" s="1">
        <v>64301.41</v>
      </c>
      <c r="H1105" t="s">
        <v>967</v>
      </c>
      <c r="I1105">
        <v>2019</v>
      </c>
      <c r="J1105" s="5" t="s">
        <v>194</v>
      </c>
      <c r="K1105" t="s">
        <v>193</v>
      </c>
      <c r="L1105" t="s">
        <v>47</v>
      </c>
      <c r="M1105">
        <v>1000</v>
      </c>
      <c r="N1105" t="s">
        <v>17</v>
      </c>
    </row>
    <row r="1106" spans="1:14" ht="28.8" x14ac:dyDescent="0.3">
      <c r="A1106" t="s">
        <v>683</v>
      </c>
      <c r="B1106" s="5" t="s">
        <v>684</v>
      </c>
      <c r="C1106" s="1"/>
      <c r="D1106" s="1"/>
      <c r="E1106" s="1"/>
      <c r="F1106" s="1"/>
      <c r="G1106" s="1">
        <v>1100</v>
      </c>
      <c r="H1106" t="s">
        <v>964</v>
      </c>
      <c r="I1106">
        <v>2023</v>
      </c>
      <c r="J1106" s="5" t="s">
        <v>727</v>
      </c>
      <c r="K1106" t="s">
        <v>67</v>
      </c>
      <c r="L1106" t="s">
        <v>47</v>
      </c>
      <c r="M1106">
        <v>1080</v>
      </c>
      <c r="N1106" t="s">
        <v>28</v>
      </c>
    </row>
    <row r="1107" spans="1:14" x14ac:dyDescent="0.3">
      <c r="A1107" t="s">
        <v>324</v>
      </c>
      <c r="B1107" s="5" t="s">
        <v>325</v>
      </c>
      <c r="C1107" s="1">
        <v>506000</v>
      </c>
      <c r="D1107" s="1">
        <v>477640</v>
      </c>
      <c r="E1107" s="1">
        <v>480372</v>
      </c>
      <c r="F1107" s="1">
        <v>490400</v>
      </c>
      <c r="G1107" s="1">
        <v>500511</v>
      </c>
      <c r="H1107" t="s">
        <v>973</v>
      </c>
      <c r="I1107">
        <v>2019</v>
      </c>
      <c r="J1107" s="5" t="s">
        <v>367</v>
      </c>
      <c r="K1107" t="s">
        <v>15</v>
      </c>
      <c r="L1107" t="s">
        <v>47</v>
      </c>
      <c r="M1107">
        <v>1000</v>
      </c>
      <c r="N1107" t="s">
        <v>17</v>
      </c>
    </row>
    <row r="1108" spans="1:14" ht="28.8" x14ac:dyDescent="0.3">
      <c r="A1108" t="s">
        <v>734</v>
      </c>
      <c r="B1108" s="5" t="s">
        <v>735</v>
      </c>
      <c r="C1108" s="1"/>
      <c r="D1108" s="1"/>
      <c r="E1108" s="1"/>
      <c r="F1108" s="1"/>
      <c r="G1108" s="1">
        <v>1100</v>
      </c>
      <c r="H1108" t="s">
        <v>964</v>
      </c>
      <c r="I1108">
        <v>2023</v>
      </c>
      <c r="J1108" s="5" t="s">
        <v>727</v>
      </c>
      <c r="K1108" t="s">
        <v>67</v>
      </c>
      <c r="L1108" t="s">
        <v>47</v>
      </c>
      <c r="M1108">
        <v>1080</v>
      </c>
      <c r="N1108" t="s">
        <v>28</v>
      </c>
    </row>
    <row r="1109" spans="1:14" ht="28.8" x14ac:dyDescent="0.3">
      <c r="A1109" t="s">
        <v>538</v>
      </c>
      <c r="B1109" s="5" t="s">
        <v>539</v>
      </c>
      <c r="C1109" s="1">
        <v>62044.909999999996</v>
      </c>
      <c r="D1109" s="1">
        <v>58189.25</v>
      </c>
      <c r="E1109" s="1">
        <v>58372.25</v>
      </c>
      <c r="F1109" s="1">
        <v>61047</v>
      </c>
      <c r="G1109" s="1">
        <v>62976</v>
      </c>
      <c r="H1109" t="s">
        <v>972</v>
      </c>
      <c r="I1109">
        <v>2019</v>
      </c>
      <c r="J1109" s="5" t="s">
        <v>531</v>
      </c>
      <c r="K1109" t="s">
        <v>15</v>
      </c>
      <c r="L1109" t="s">
        <v>47</v>
      </c>
      <c r="M1109">
        <v>1030</v>
      </c>
      <c r="N1109" t="s">
        <v>20</v>
      </c>
    </row>
    <row r="1110" spans="1:14" ht="28.8" x14ac:dyDescent="0.3">
      <c r="A1110" t="s">
        <v>868</v>
      </c>
      <c r="B1110" s="5" t="s">
        <v>869</v>
      </c>
      <c r="C1110" s="1">
        <v>37451.85</v>
      </c>
      <c r="D1110" s="1"/>
      <c r="E1110" s="1"/>
      <c r="F1110" s="1"/>
      <c r="G1110" s="1"/>
      <c r="H1110" t="s">
        <v>966</v>
      </c>
      <c r="I1110">
        <v>2019</v>
      </c>
      <c r="J1110" s="5" t="s">
        <v>194</v>
      </c>
      <c r="K1110" t="s">
        <v>193</v>
      </c>
      <c r="L1110" t="s">
        <v>47</v>
      </c>
      <c r="M1110">
        <v>1050</v>
      </c>
      <c r="N1110" t="s">
        <v>56</v>
      </c>
    </row>
    <row r="1111" spans="1:14" ht="28.8" x14ac:dyDescent="0.3">
      <c r="A1111" t="s">
        <v>326</v>
      </c>
      <c r="B1111" s="5" t="s">
        <v>327</v>
      </c>
      <c r="C1111" s="1">
        <v>69687.22</v>
      </c>
      <c r="D1111" s="1">
        <v>86178.14</v>
      </c>
      <c r="E1111" s="1">
        <v>90872.36</v>
      </c>
      <c r="F1111" s="1">
        <v>107126.45</v>
      </c>
      <c r="G1111" s="1">
        <v>100744.87</v>
      </c>
      <c r="H1111" t="s">
        <v>966</v>
      </c>
      <c r="I1111">
        <v>2019</v>
      </c>
      <c r="J1111" s="5" t="s">
        <v>194</v>
      </c>
      <c r="K1111" t="s">
        <v>193</v>
      </c>
      <c r="L1111" t="s">
        <v>47</v>
      </c>
      <c r="M1111">
        <v>1020</v>
      </c>
      <c r="N1111" t="s">
        <v>17</v>
      </c>
    </row>
    <row r="1112" spans="1:14" ht="28.8" x14ac:dyDescent="0.3">
      <c r="A1112" t="s">
        <v>960</v>
      </c>
      <c r="B1112" s="5" t="s">
        <v>961</v>
      </c>
      <c r="C1112" s="1"/>
      <c r="D1112" s="1"/>
      <c r="E1112" s="1"/>
      <c r="F1112" s="1">
        <v>5496.85</v>
      </c>
      <c r="G1112" s="1"/>
      <c r="H1112" t="s">
        <v>966</v>
      </c>
      <c r="I1112" s="2">
        <v>2022</v>
      </c>
      <c r="J1112" s="5" t="s">
        <v>194</v>
      </c>
      <c r="K1112" t="s">
        <v>193</v>
      </c>
      <c r="L1112" t="s">
        <v>47</v>
      </c>
      <c r="M1112">
        <v>1000</v>
      </c>
      <c r="N1112" t="s">
        <v>17</v>
      </c>
    </row>
    <row r="1113" spans="1:14" ht="43.2" x14ac:dyDescent="0.3">
      <c r="A1113" t="s">
        <v>104</v>
      </c>
      <c r="B1113" s="5" t="s">
        <v>105</v>
      </c>
      <c r="C1113" s="1"/>
      <c r="D1113" s="1"/>
      <c r="E1113" s="1">
        <v>820030.54</v>
      </c>
      <c r="F1113" s="1">
        <v>2589733.84</v>
      </c>
      <c r="G1113" s="1">
        <v>2972464.61</v>
      </c>
      <c r="H1113" s="2" t="s">
        <v>977</v>
      </c>
      <c r="I1113" s="2">
        <v>2021</v>
      </c>
      <c r="J1113" s="6" t="s">
        <v>934</v>
      </c>
      <c r="K1113" s="2" t="s">
        <v>15</v>
      </c>
      <c r="L1113" s="2" t="s">
        <v>47</v>
      </c>
      <c r="M1113">
        <v>1000</v>
      </c>
      <c r="N1113" t="s">
        <v>17</v>
      </c>
    </row>
    <row r="1114" spans="1:14" ht="43.2" x14ac:dyDescent="0.3">
      <c r="A1114" t="s">
        <v>104</v>
      </c>
      <c r="B1114" s="5" t="s">
        <v>105</v>
      </c>
      <c r="C1114" s="1"/>
      <c r="D1114" s="1"/>
      <c r="E1114" s="1"/>
      <c r="F1114" s="1">
        <v>187052.69</v>
      </c>
      <c r="G1114" s="1"/>
      <c r="H1114" t="s">
        <v>975</v>
      </c>
      <c r="I1114">
        <v>2022</v>
      </c>
      <c r="J1114" s="5" t="s">
        <v>93</v>
      </c>
      <c r="K1114" t="s">
        <v>94</v>
      </c>
      <c r="L1114" t="s">
        <v>95</v>
      </c>
      <c r="M1114">
        <v>1000</v>
      </c>
      <c r="N1114" t="s">
        <v>17</v>
      </c>
    </row>
    <row r="1115" spans="1:14" ht="28.8" x14ac:dyDescent="0.3">
      <c r="A1115" t="s">
        <v>104</v>
      </c>
      <c r="B1115" s="5" t="s">
        <v>105</v>
      </c>
      <c r="C1115" s="1">
        <f>1609626.45+3118.37+912038.3</f>
        <v>2524783.12</v>
      </c>
      <c r="D1115" s="1">
        <f>1544292.88+32965.57</f>
        <v>1577258.45</v>
      </c>
      <c r="E1115" s="1">
        <v>3225436.55</v>
      </c>
      <c r="F1115" s="1"/>
      <c r="G1115" s="1"/>
      <c r="H1115" t="s">
        <v>977</v>
      </c>
      <c r="I1115">
        <v>2019</v>
      </c>
      <c r="J1115" s="5" t="s">
        <v>357</v>
      </c>
      <c r="K1115" t="s">
        <v>15</v>
      </c>
      <c r="L1115" t="s">
        <v>47</v>
      </c>
      <c r="M1115">
        <v>1000</v>
      </c>
      <c r="N1115" t="s">
        <v>17</v>
      </c>
    </row>
    <row r="1116" spans="1:14" ht="28.8" x14ac:dyDescent="0.3">
      <c r="A1116" t="s">
        <v>104</v>
      </c>
      <c r="B1116" s="5" t="s">
        <v>105</v>
      </c>
      <c r="C1116" s="1">
        <v>1106655</v>
      </c>
      <c r="D1116" s="1">
        <v>1072455.3499999999</v>
      </c>
      <c r="E1116" s="1">
        <v>1103455</v>
      </c>
      <c r="F1116" s="1">
        <v>1103455</v>
      </c>
      <c r="G1116" s="1">
        <v>1103455</v>
      </c>
      <c r="H1116" t="s">
        <v>981</v>
      </c>
      <c r="I1116">
        <v>2019</v>
      </c>
      <c r="J1116" s="5" t="s">
        <v>445</v>
      </c>
      <c r="K1116" t="s">
        <v>15</v>
      </c>
      <c r="L1116" t="s">
        <v>16</v>
      </c>
      <c r="M1116">
        <v>1000</v>
      </c>
      <c r="N1116" t="s">
        <v>17</v>
      </c>
    </row>
    <row r="1117" spans="1:14" ht="28.8" x14ac:dyDescent="0.3">
      <c r="A1117" t="s">
        <v>125</v>
      </c>
      <c r="B1117" s="5" t="s">
        <v>126</v>
      </c>
      <c r="C1117" s="1"/>
      <c r="D1117" s="1"/>
      <c r="E1117" s="1"/>
      <c r="F1117" s="1"/>
      <c r="G1117" s="1">
        <v>1000</v>
      </c>
      <c r="H1117" t="s">
        <v>964</v>
      </c>
      <c r="I1117">
        <v>2023</v>
      </c>
      <c r="J1117" s="5" t="s">
        <v>727</v>
      </c>
      <c r="K1117" t="s">
        <v>67</v>
      </c>
      <c r="L1117" t="s">
        <v>47</v>
      </c>
      <c r="M1117">
        <v>1050</v>
      </c>
      <c r="N1117" t="s">
        <v>56</v>
      </c>
    </row>
    <row r="1118" spans="1:14" ht="28.8" x14ac:dyDescent="0.3">
      <c r="A1118" t="s">
        <v>104</v>
      </c>
      <c r="B1118" s="5" t="s">
        <v>105</v>
      </c>
      <c r="C1118" s="1">
        <v>99000</v>
      </c>
      <c r="D1118" s="1">
        <v>93060</v>
      </c>
      <c r="E1118" s="1">
        <v>93060</v>
      </c>
      <c r="F1118" s="1">
        <v>93060</v>
      </c>
      <c r="G1118" s="1">
        <v>93060</v>
      </c>
      <c r="H1118" t="s">
        <v>972</v>
      </c>
      <c r="I1118">
        <v>2019</v>
      </c>
      <c r="J1118" s="5" t="s">
        <v>529</v>
      </c>
      <c r="K1118" t="s">
        <v>15</v>
      </c>
      <c r="L1118" t="s">
        <v>47</v>
      </c>
      <c r="M1118">
        <v>1000</v>
      </c>
      <c r="N1118" t="s">
        <v>17</v>
      </c>
    </row>
    <row r="1119" spans="1:14" ht="28.8" x14ac:dyDescent="0.3">
      <c r="A1119" t="s">
        <v>104</v>
      </c>
      <c r="B1119" s="5" t="s">
        <v>105</v>
      </c>
      <c r="C1119" s="1">
        <v>458000</v>
      </c>
      <c r="D1119" s="1">
        <v>449000</v>
      </c>
      <c r="E1119" s="1">
        <v>495000</v>
      </c>
      <c r="F1119" s="1"/>
      <c r="G1119" s="1"/>
      <c r="H1119" t="s">
        <v>971</v>
      </c>
      <c r="I1119">
        <v>2016</v>
      </c>
      <c r="J1119" s="5" t="s">
        <v>829</v>
      </c>
      <c r="K1119" t="s">
        <v>15</v>
      </c>
      <c r="L1119" t="s">
        <v>47</v>
      </c>
      <c r="M1119">
        <v>1000</v>
      </c>
      <c r="N1119" t="s">
        <v>17</v>
      </c>
    </row>
    <row r="1120" spans="1:14" ht="28.8" x14ac:dyDescent="0.3">
      <c r="A1120" t="s">
        <v>104</v>
      </c>
      <c r="B1120" s="5" t="s">
        <v>105</v>
      </c>
      <c r="C1120" s="1"/>
      <c r="D1120" s="1"/>
      <c r="E1120" s="1"/>
      <c r="F1120" s="1">
        <v>522706</v>
      </c>
      <c r="G1120" s="1">
        <v>552206</v>
      </c>
      <c r="H1120" t="s">
        <v>971</v>
      </c>
      <c r="I1120">
        <v>2022</v>
      </c>
      <c r="J1120" s="5" t="s">
        <v>830</v>
      </c>
      <c r="K1120" t="s">
        <v>15</v>
      </c>
      <c r="L1120" t="s">
        <v>47</v>
      </c>
      <c r="M1120">
        <v>1000</v>
      </c>
      <c r="N1120" t="s">
        <v>17</v>
      </c>
    </row>
    <row r="1121" spans="1:14" ht="28.8" x14ac:dyDescent="0.3">
      <c r="A1121" t="s">
        <v>328</v>
      </c>
      <c r="B1121" s="5" t="s">
        <v>329</v>
      </c>
      <c r="C1121" s="1">
        <v>19934.43</v>
      </c>
      <c r="D1121" s="1">
        <v>23670.76</v>
      </c>
      <c r="E1121" s="1">
        <v>35965.65</v>
      </c>
      <c r="F1121" s="1">
        <v>34621.81</v>
      </c>
      <c r="G1121" s="1">
        <v>44538.92</v>
      </c>
      <c r="H1121" t="s">
        <v>966</v>
      </c>
      <c r="I1121">
        <v>2019</v>
      </c>
      <c r="J1121" s="5" t="s">
        <v>194</v>
      </c>
      <c r="K1121" t="s">
        <v>193</v>
      </c>
      <c r="L1121" t="s">
        <v>47</v>
      </c>
      <c r="M1121">
        <v>1160</v>
      </c>
      <c r="N1121" t="s">
        <v>250</v>
      </c>
    </row>
    <row r="1122" spans="1:14" ht="28.8" x14ac:dyDescent="0.3">
      <c r="A1122" t="s">
        <v>190</v>
      </c>
      <c r="B1122" s="5" t="s">
        <v>191</v>
      </c>
      <c r="C1122" s="1">
        <v>79133.05</v>
      </c>
      <c r="D1122" s="1">
        <v>80193.2</v>
      </c>
      <c r="E1122" s="1">
        <f>64061.76+15859.22</f>
        <v>79920.98</v>
      </c>
      <c r="F1122" s="1">
        <v>57125.45</v>
      </c>
      <c r="G1122" s="1">
        <v>33105.94</v>
      </c>
      <c r="H1122" t="s">
        <v>973</v>
      </c>
      <c r="I1122">
        <v>2019</v>
      </c>
      <c r="J1122" s="5" t="s">
        <v>192</v>
      </c>
      <c r="K1122" t="s">
        <v>193</v>
      </c>
      <c r="L1122" t="s">
        <v>47</v>
      </c>
      <c r="M1122">
        <v>1050</v>
      </c>
      <c r="N1122" t="s">
        <v>56</v>
      </c>
    </row>
    <row r="1123" spans="1:14" ht="28.8" x14ac:dyDescent="0.3">
      <c r="A1123" t="s">
        <v>330</v>
      </c>
      <c r="B1123" s="5" t="s">
        <v>331</v>
      </c>
      <c r="C1123" s="1">
        <v>10428320.710000001</v>
      </c>
      <c r="D1123" s="1">
        <v>9731136.0999999996</v>
      </c>
      <c r="E1123" s="1">
        <f>9692160.61+461500</f>
        <v>10153660.609999999</v>
      </c>
      <c r="F1123" s="1">
        <v>8802751.1899999995</v>
      </c>
      <c r="G1123" s="1">
        <v>18960450.760000002</v>
      </c>
      <c r="H1123" t="s">
        <v>966</v>
      </c>
      <c r="I1123">
        <v>2019</v>
      </c>
      <c r="J1123" s="5" t="s">
        <v>194</v>
      </c>
      <c r="K1123" t="s">
        <v>193</v>
      </c>
      <c r="L1123" t="s">
        <v>47</v>
      </c>
      <c r="M1123">
        <v>1000</v>
      </c>
      <c r="N1123" t="s">
        <v>17</v>
      </c>
    </row>
    <row r="1124" spans="1:14" ht="28.8" x14ac:dyDescent="0.3">
      <c r="A1124" t="s">
        <v>332</v>
      </c>
      <c r="B1124" s="5" t="s">
        <v>333</v>
      </c>
      <c r="C1124" s="1">
        <v>24267.08</v>
      </c>
      <c r="D1124" s="1">
        <v>32212.560000000001</v>
      </c>
      <c r="E1124" s="1">
        <v>40650.769999999997</v>
      </c>
      <c r="F1124" s="1">
        <v>39467.74</v>
      </c>
      <c r="G1124" s="1">
        <v>31696.48</v>
      </c>
      <c r="H1124" t="s">
        <v>966</v>
      </c>
      <c r="I1124">
        <v>2019</v>
      </c>
      <c r="J1124" s="5" t="s">
        <v>194</v>
      </c>
      <c r="K1124" t="s">
        <v>193</v>
      </c>
      <c r="L1124" t="s">
        <v>47</v>
      </c>
      <c r="M1124">
        <v>1070</v>
      </c>
      <c r="N1124" t="s">
        <v>23</v>
      </c>
    </row>
    <row r="1125" spans="1:14" ht="28.8" x14ac:dyDescent="0.3">
      <c r="A1125" t="s">
        <v>334</v>
      </c>
      <c r="B1125" s="5" t="s">
        <v>335</v>
      </c>
      <c r="C1125" s="1">
        <v>97115.13</v>
      </c>
      <c r="D1125" s="1">
        <v>79840.789999999994</v>
      </c>
      <c r="E1125" s="1">
        <v>92563.520000000004</v>
      </c>
      <c r="F1125" s="1">
        <v>115972.93</v>
      </c>
      <c r="G1125" s="1">
        <v>124623.51</v>
      </c>
      <c r="H1125" t="s">
        <v>966</v>
      </c>
      <c r="I1125">
        <v>2019</v>
      </c>
      <c r="J1125" s="5" t="s">
        <v>194</v>
      </c>
      <c r="K1125" t="s">
        <v>193</v>
      </c>
      <c r="L1125" t="s">
        <v>47</v>
      </c>
      <c r="M1125">
        <v>1210</v>
      </c>
      <c r="N1125" t="s">
        <v>63</v>
      </c>
    </row>
    <row r="1126" spans="1:14" ht="43.2" x14ac:dyDescent="0.3">
      <c r="A1126" t="s">
        <v>334</v>
      </c>
      <c r="B1126" s="5" t="s">
        <v>335</v>
      </c>
      <c r="C1126" s="1">
        <v>34452</v>
      </c>
      <c r="D1126" s="1">
        <v>57653.46</v>
      </c>
      <c r="E1126" s="1"/>
      <c r="F1126" s="1"/>
      <c r="G1126" s="1"/>
      <c r="H1126" t="s">
        <v>969</v>
      </c>
      <c r="I1126">
        <v>2019</v>
      </c>
      <c r="J1126" s="5" t="s">
        <v>835</v>
      </c>
      <c r="K1126" t="s">
        <v>193</v>
      </c>
      <c r="L1126" t="s">
        <v>47</v>
      </c>
      <c r="M1126">
        <v>1210</v>
      </c>
      <c r="N1126" t="s">
        <v>63</v>
      </c>
    </row>
    <row r="1127" spans="1:14" ht="28.8" x14ac:dyDescent="0.3">
      <c r="A1127" t="s">
        <v>334</v>
      </c>
      <c r="B1127" s="5" t="s">
        <v>335</v>
      </c>
      <c r="C1127" s="1">
        <f>151949.46+17068.39</f>
        <v>169017.84999999998</v>
      </c>
      <c r="D1127" s="1">
        <v>160685.12000000002</v>
      </c>
      <c r="E1127" s="1"/>
      <c r="F1127" s="1"/>
      <c r="G1127" s="1"/>
      <c r="H1127" t="s">
        <v>970</v>
      </c>
      <c r="I1127">
        <v>2016</v>
      </c>
      <c r="J1127" s="5" t="s">
        <v>852</v>
      </c>
      <c r="K1127" t="s">
        <v>15</v>
      </c>
      <c r="L1127" t="s">
        <v>47</v>
      </c>
      <c r="M1127">
        <v>1210</v>
      </c>
      <c r="N1127" t="s">
        <v>63</v>
      </c>
    </row>
    <row r="1128" spans="1:14" ht="43.2" x14ac:dyDescent="0.3">
      <c r="A1128" t="s">
        <v>334</v>
      </c>
      <c r="B1128" s="5" t="s">
        <v>335</v>
      </c>
      <c r="C1128" s="1"/>
      <c r="D1128" s="1"/>
      <c r="E1128" s="1">
        <v>235352.08000000002</v>
      </c>
      <c r="F1128" s="1">
        <v>249308.03</v>
      </c>
      <c r="G1128" s="1">
        <v>262282.86</v>
      </c>
      <c r="H1128" t="s">
        <v>970</v>
      </c>
      <c r="I1128">
        <v>2021</v>
      </c>
      <c r="J1128" s="5" t="s">
        <v>854</v>
      </c>
      <c r="K1128" t="s">
        <v>15</v>
      </c>
      <c r="L1128" t="s">
        <v>47</v>
      </c>
      <c r="M1128">
        <v>1210</v>
      </c>
      <c r="N1128" t="s">
        <v>63</v>
      </c>
    </row>
    <row r="1129" spans="1:14" ht="28.8" x14ac:dyDescent="0.3">
      <c r="A1129" t="s">
        <v>886</v>
      </c>
      <c r="B1129" s="5" t="s">
        <v>887</v>
      </c>
      <c r="C1129" s="1">
        <v>150628.71</v>
      </c>
      <c r="D1129" s="1">
        <v>189728.1</v>
      </c>
      <c r="E1129" s="1">
        <v>241833.08</v>
      </c>
      <c r="F1129" s="1"/>
      <c r="G1129" s="1"/>
      <c r="H1129" t="s">
        <v>966</v>
      </c>
      <c r="I1129">
        <v>2019</v>
      </c>
      <c r="J1129" s="6" t="s">
        <v>194</v>
      </c>
      <c r="K1129" s="2" t="s">
        <v>193</v>
      </c>
      <c r="L1129" s="2" t="s">
        <v>47</v>
      </c>
      <c r="M1129">
        <v>1020</v>
      </c>
      <c r="N1129" t="s">
        <v>17</v>
      </c>
    </row>
    <row r="1130" spans="1:14" ht="28.8" x14ac:dyDescent="0.3">
      <c r="A1130" t="s">
        <v>661</v>
      </c>
      <c r="B1130" s="5" t="s">
        <v>662</v>
      </c>
      <c r="C1130" s="1">
        <v>30607.599999999999</v>
      </c>
      <c r="D1130" s="1"/>
      <c r="E1130" s="1"/>
      <c r="F1130" s="1"/>
      <c r="G1130" s="1"/>
      <c r="H1130" t="s">
        <v>964</v>
      </c>
      <c r="I1130">
        <v>2019</v>
      </c>
      <c r="J1130" s="5" t="s">
        <v>602</v>
      </c>
      <c r="K1130" t="s">
        <v>46</v>
      </c>
      <c r="L1130" t="s">
        <v>47</v>
      </c>
      <c r="M1130">
        <v>1082</v>
      </c>
      <c r="N1130" t="s">
        <v>61</v>
      </c>
    </row>
    <row r="1131" spans="1:14" ht="28.8" x14ac:dyDescent="0.3">
      <c r="A1131" t="s">
        <v>661</v>
      </c>
      <c r="B1131" s="5" t="s">
        <v>662</v>
      </c>
      <c r="C1131" s="1"/>
      <c r="D1131" s="1"/>
      <c r="E1131" s="1">
        <v>46273.68</v>
      </c>
      <c r="F1131" s="1"/>
      <c r="G1131" s="1"/>
      <c r="H1131" t="s">
        <v>964</v>
      </c>
      <c r="I1131">
        <v>2021</v>
      </c>
      <c r="J1131" s="5" t="s">
        <v>602</v>
      </c>
      <c r="K1131" t="s">
        <v>46</v>
      </c>
      <c r="L1131" t="s">
        <v>47</v>
      </c>
      <c r="M1131">
        <v>1082</v>
      </c>
      <c r="N1131" t="s">
        <v>61</v>
      </c>
    </row>
    <row r="1132" spans="1:14" ht="28.8" x14ac:dyDescent="0.3">
      <c r="A1132" t="s">
        <v>661</v>
      </c>
      <c r="B1132" s="5" t="s">
        <v>662</v>
      </c>
      <c r="C1132" s="1"/>
      <c r="D1132" s="1"/>
      <c r="E1132" s="1"/>
      <c r="F1132" s="1">
        <v>5400</v>
      </c>
      <c r="G1132" s="1"/>
      <c r="H1132" t="s">
        <v>964</v>
      </c>
      <c r="I1132">
        <v>2022</v>
      </c>
      <c r="J1132" s="5" t="s">
        <v>727</v>
      </c>
      <c r="K1132" t="s">
        <v>67</v>
      </c>
      <c r="L1132" t="s">
        <v>47</v>
      </c>
      <c r="M1132">
        <v>1082</v>
      </c>
      <c r="N1132" t="s">
        <v>61</v>
      </c>
    </row>
    <row r="1133" spans="1:14" ht="28.8" x14ac:dyDescent="0.3">
      <c r="A1133" t="s">
        <v>661</v>
      </c>
      <c r="B1133" s="5" t="s">
        <v>662</v>
      </c>
      <c r="C1133" s="1">
        <v>4000</v>
      </c>
      <c r="D1133" s="1"/>
      <c r="E1133" s="1"/>
      <c r="F1133" s="1"/>
      <c r="G1133" s="1"/>
      <c r="H1133" t="s">
        <v>964</v>
      </c>
      <c r="I1133">
        <v>2019</v>
      </c>
      <c r="J1133" s="5" t="s">
        <v>752</v>
      </c>
      <c r="K1133" t="s">
        <v>67</v>
      </c>
      <c r="L1133" t="s">
        <v>47</v>
      </c>
      <c r="M1133">
        <v>1082</v>
      </c>
      <c r="N1133" t="s">
        <v>61</v>
      </c>
    </row>
    <row r="1134" spans="1:14" ht="28.8" x14ac:dyDescent="0.3">
      <c r="A1134" t="s">
        <v>139</v>
      </c>
      <c r="B1134" s="5" t="s">
        <v>140</v>
      </c>
      <c r="C1134" s="1"/>
      <c r="D1134" s="1"/>
      <c r="E1134" s="1"/>
      <c r="F1134" s="1"/>
      <c r="G1134" s="1">
        <v>1000</v>
      </c>
      <c r="H1134" t="s">
        <v>964</v>
      </c>
      <c r="I1134">
        <v>2023</v>
      </c>
      <c r="J1134" s="5" t="s">
        <v>727</v>
      </c>
      <c r="K1134" t="s">
        <v>67</v>
      </c>
      <c r="L1134" t="s">
        <v>47</v>
      </c>
      <c r="M1134">
        <v>1190</v>
      </c>
      <c r="N1134" t="s">
        <v>157</v>
      </c>
    </row>
    <row r="1135" spans="1:14" ht="28.8" x14ac:dyDescent="0.3">
      <c r="A1135" t="s">
        <v>661</v>
      </c>
      <c r="B1135" s="5" t="s">
        <v>662</v>
      </c>
      <c r="C1135" s="1">
        <v>166938.92000000001</v>
      </c>
      <c r="D1135" s="1">
        <v>157785.16</v>
      </c>
      <c r="E1135" s="1">
        <v>159016.16</v>
      </c>
      <c r="F1135" s="1">
        <v>165480.91999999998</v>
      </c>
      <c r="G1135" s="1"/>
      <c r="H1135" t="s">
        <v>964</v>
      </c>
      <c r="I1135">
        <v>2017</v>
      </c>
      <c r="J1135" s="5" t="s">
        <v>799</v>
      </c>
      <c r="K1135" t="s">
        <v>15</v>
      </c>
      <c r="L1135" t="s">
        <v>47</v>
      </c>
      <c r="M1135">
        <v>1082</v>
      </c>
      <c r="N1135" t="s">
        <v>61</v>
      </c>
    </row>
    <row r="1136" spans="1:14" ht="28.8" x14ac:dyDescent="0.3">
      <c r="A1136" t="s">
        <v>663</v>
      </c>
      <c r="B1136" s="5" t="s">
        <v>664</v>
      </c>
      <c r="C1136" s="1">
        <v>100000</v>
      </c>
      <c r="D1136" s="1"/>
      <c r="E1136" s="1"/>
      <c r="F1136" s="1"/>
      <c r="G1136" s="1"/>
      <c r="H1136" t="s">
        <v>964</v>
      </c>
      <c r="I1136">
        <v>2019</v>
      </c>
      <c r="J1136" s="5" t="s">
        <v>602</v>
      </c>
      <c r="K1136" t="s">
        <v>46</v>
      </c>
      <c r="L1136" t="s">
        <v>47</v>
      </c>
      <c r="M1136">
        <v>1060</v>
      </c>
      <c r="N1136" t="s">
        <v>53</v>
      </c>
    </row>
    <row r="1137" spans="1:14" ht="28.8" x14ac:dyDescent="0.3">
      <c r="A1137" t="s">
        <v>663</v>
      </c>
      <c r="B1137" s="5" t="s">
        <v>664</v>
      </c>
      <c r="C1137" s="1"/>
      <c r="D1137" s="1">
        <v>80100</v>
      </c>
      <c r="E1137" s="1"/>
      <c r="F1137" s="1"/>
      <c r="G1137" s="1"/>
      <c r="H1137" t="s">
        <v>964</v>
      </c>
      <c r="I1137">
        <v>2020</v>
      </c>
      <c r="J1137" s="5" t="s">
        <v>602</v>
      </c>
      <c r="K1137" t="s">
        <v>46</v>
      </c>
      <c r="L1137" t="s">
        <v>47</v>
      </c>
      <c r="M1137">
        <v>1000</v>
      </c>
      <c r="N1137" t="s">
        <v>17</v>
      </c>
    </row>
    <row r="1138" spans="1:14" ht="28.8" x14ac:dyDescent="0.3">
      <c r="A1138" t="s">
        <v>663</v>
      </c>
      <c r="B1138" s="5" t="s">
        <v>664</v>
      </c>
      <c r="C1138" s="1"/>
      <c r="D1138" s="1"/>
      <c r="E1138" s="1">
        <v>390000</v>
      </c>
      <c r="F1138" s="1"/>
      <c r="G1138" s="1"/>
      <c r="H1138" t="s">
        <v>964</v>
      </c>
      <c r="I1138">
        <v>2021</v>
      </c>
      <c r="J1138" s="5" t="s">
        <v>602</v>
      </c>
      <c r="K1138" t="s">
        <v>46</v>
      </c>
      <c r="L1138" t="s">
        <v>47</v>
      </c>
      <c r="M1138">
        <v>1000</v>
      </c>
      <c r="N1138" t="s">
        <v>17</v>
      </c>
    </row>
    <row r="1139" spans="1:14" ht="28.8" x14ac:dyDescent="0.3">
      <c r="A1139" t="s">
        <v>598</v>
      </c>
      <c r="B1139" s="5" t="s">
        <v>599</v>
      </c>
      <c r="C1139" s="1"/>
      <c r="D1139" s="1"/>
      <c r="E1139" s="1"/>
      <c r="F1139" s="1"/>
      <c r="G1139" s="1">
        <v>1000</v>
      </c>
      <c r="H1139" t="s">
        <v>964</v>
      </c>
      <c r="I1139">
        <v>2023</v>
      </c>
      <c r="J1139" s="5" t="s">
        <v>727</v>
      </c>
      <c r="K1139" t="s">
        <v>67</v>
      </c>
      <c r="L1139" t="s">
        <v>47</v>
      </c>
      <c r="M1139">
        <v>1000</v>
      </c>
      <c r="N1139" t="s">
        <v>17</v>
      </c>
    </row>
    <row r="1140" spans="1:14" ht="28.8" x14ac:dyDescent="0.3">
      <c r="A1140" t="s">
        <v>336</v>
      </c>
      <c r="B1140" s="5" t="s">
        <v>337</v>
      </c>
      <c r="C1140" s="1">
        <v>241445.24</v>
      </c>
      <c r="D1140" s="1">
        <v>256231.23</v>
      </c>
      <c r="E1140" s="1">
        <v>305073.17</v>
      </c>
      <c r="F1140" s="1">
        <v>313194.71000000002</v>
      </c>
      <c r="G1140" s="1">
        <v>243113.89</v>
      </c>
      <c r="H1140" t="s">
        <v>966</v>
      </c>
      <c r="I1140">
        <v>2019</v>
      </c>
      <c r="J1140" s="6" t="s">
        <v>194</v>
      </c>
      <c r="K1140" t="s">
        <v>193</v>
      </c>
      <c r="L1140" t="s">
        <v>47</v>
      </c>
      <c r="M1140">
        <v>1000</v>
      </c>
      <c r="N1140" t="s">
        <v>17</v>
      </c>
    </row>
    <row r="1141" spans="1:14" ht="43.2" x14ac:dyDescent="0.3">
      <c r="A1141" t="s">
        <v>336</v>
      </c>
      <c r="B1141" s="5" t="s">
        <v>337</v>
      </c>
      <c r="C1141" s="1">
        <v>231517.44</v>
      </c>
      <c r="D1141" s="1">
        <v>231517.44</v>
      </c>
      <c r="E1141" s="1"/>
      <c r="F1141" s="1"/>
      <c r="G1141" s="1"/>
      <c r="H1141" t="s">
        <v>969</v>
      </c>
      <c r="I1141">
        <v>2019</v>
      </c>
      <c r="J1141" s="5" t="s">
        <v>835</v>
      </c>
      <c r="K1141" t="s">
        <v>193</v>
      </c>
      <c r="L1141" t="s">
        <v>47</v>
      </c>
      <c r="M1141">
        <v>1000</v>
      </c>
      <c r="N1141" t="s">
        <v>17</v>
      </c>
    </row>
    <row r="1142" spans="1:14" ht="43.2" x14ac:dyDescent="0.3">
      <c r="A1142" t="s">
        <v>336</v>
      </c>
      <c r="B1142" s="5" t="s">
        <v>337</v>
      </c>
      <c r="C1142" s="1"/>
      <c r="D1142" s="1"/>
      <c r="E1142" s="1">
        <v>2126846.5700000003</v>
      </c>
      <c r="F1142" s="1">
        <v>2252964.7999999998</v>
      </c>
      <c r="G1142" s="1">
        <v>2370216.67</v>
      </c>
      <c r="H1142" t="s">
        <v>970</v>
      </c>
      <c r="I1142">
        <v>2021</v>
      </c>
      <c r="J1142" s="5" t="s">
        <v>854</v>
      </c>
      <c r="K1142" t="s">
        <v>15</v>
      </c>
      <c r="L1142" t="s">
        <v>47</v>
      </c>
      <c r="M1142">
        <v>1000</v>
      </c>
      <c r="N1142" t="s">
        <v>17</v>
      </c>
    </row>
    <row r="1143" spans="1:14" ht="28.8" x14ac:dyDescent="0.3">
      <c r="A1143" t="s">
        <v>336</v>
      </c>
      <c r="B1143" s="5" t="s">
        <v>337</v>
      </c>
      <c r="C1143" s="1">
        <v>2003872.83</v>
      </c>
      <c r="D1143" s="1">
        <v>1905055.4900000002</v>
      </c>
      <c r="E1143" s="1"/>
      <c r="F1143" s="1"/>
      <c r="G1143" s="1"/>
      <c r="H1143" t="s">
        <v>970</v>
      </c>
      <c r="I1143">
        <v>2016</v>
      </c>
      <c r="J1143" s="5" t="s">
        <v>864</v>
      </c>
      <c r="K1143" t="s">
        <v>15</v>
      </c>
      <c r="L1143" t="s">
        <v>47</v>
      </c>
      <c r="M1143">
        <v>1000</v>
      </c>
      <c r="N1143" t="s">
        <v>17</v>
      </c>
    </row>
    <row r="1144" spans="1:14" ht="28.8" x14ac:dyDescent="0.3">
      <c r="A1144" t="s">
        <v>511</v>
      </c>
      <c r="B1144" s="5" t="s">
        <v>512</v>
      </c>
      <c r="C1144" s="1"/>
      <c r="D1144" s="1"/>
      <c r="E1144" s="1">
        <v>126000</v>
      </c>
      <c r="F1144" s="1"/>
      <c r="G1144" s="1"/>
      <c r="H1144" t="s">
        <v>967</v>
      </c>
      <c r="I1144">
        <v>2021</v>
      </c>
      <c r="J1144" s="5" t="s">
        <v>811</v>
      </c>
      <c r="K1144" t="s">
        <v>46</v>
      </c>
      <c r="L1144" t="s">
        <v>47</v>
      </c>
      <c r="M1144">
        <v>1050</v>
      </c>
      <c r="N1144" t="s">
        <v>56</v>
      </c>
    </row>
    <row r="1145" spans="1:14" ht="28.8" x14ac:dyDescent="0.3">
      <c r="A1145" t="s">
        <v>511</v>
      </c>
      <c r="B1145" s="5" t="s">
        <v>512</v>
      </c>
      <c r="C1145" s="1">
        <v>376392</v>
      </c>
      <c r="D1145" s="1">
        <v>370116</v>
      </c>
      <c r="E1145" s="1">
        <v>373821</v>
      </c>
      <c r="F1145" s="1">
        <v>395355</v>
      </c>
      <c r="G1145" s="1">
        <v>415889</v>
      </c>
      <c r="H1145" t="s">
        <v>971</v>
      </c>
      <c r="I1145">
        <v>2019</v>
      </c>
      <c r="J1145" s="5" t="s">
        <v>828</v>
      </c>
      <c r="K1145" t="s">
        <v>15</v>
      </c>
      <c r="L1145" t="s">
        <v>47</v>
      </c>
      <c r="M1145">
        <v>1050</v>
      </c>
      <c r="N1145" t="s">
        <v>56</v>
      </c>
    </row>
    <row r="1146" spans="1:14" ht="28.8" x14ac:dyDescent="0.3">
      <c r="A1146" t="s">
        <v>338</v>
      </c>
      <c r="B1146" s="5" t="s">
        <v>339</v>
      </c>
      <c r="C1146" s="1">
        <v>22772.16</v>
      </c>
      <c r="D1146" s="1">
        <v>25839</v>
      </c>
      <c r="E1146" s="1">
        <v>25298.78</v>
      </c>
      <c r="F1146" s="1">
        <v>30328.73</v>
      </c>
      <c r="G1146" s="1">
        <v>30125.97</v>
      </c>
      <c r="H1146" t="s">
        <v>966</v>
      </c>
      <c r="I1146">
        <v>2019</v>
      </c>
      <c r="J1146" s="6" t="s">
        <v>194</v>
      </c>
      <c r="K1146" t="s">
        <v>193</v>
      </c>
      <c r="L1146" t="s">
        <v>47</v>
      </c>
      <c r="M1146">
        <v>1000</v>
      </c>
      <c r="N1146" t="s">
        <v>17</v>
      </c>
    </row>
    <row r="1147" spans="1:14" ht="43.2" x14ac:dyDescent="0.3">
      <c r="A1147" t="s">
        <v>338</v>
      </c>
      <c r="B1147" s="5" t="s">
        <v>339</v>
      </c>
      <c r="C1147" s="1">
        <v>22968</v>
      </c>
      <c r="D1147" s="1">
        <v>39108.14</v>
      </c>
      <c r="E1147" s="1"/>
      <c r="F1147" s="1"/>
      <c r="G1147" s="1"/>
      <c r="H1147" t="s">
        <v>969</v>
      </c>
      <c r="I1147">
        <v>2019</v>
      </c>
      <c r="J1147" s="5" t="s">
        <v>835</v>
      </c>
      <c r="K1147" t="s">
        <v>193</v>
      </c>
      <c r="L1147" t="s">
        <v>47</v>
      </c>
      <c r="M1147">
        <v>1000</v>
      </c>
      <c r="N1147" t="s">
        <v>17</v>
      </c>
    </row>
    <row r="1148" spans="1:14" ht="43.2" x14ac:dyDescent="0.3">
      <c r="A1148" t="s">
        <v>338</v>
      </c>
      <c r="B1148" s="5" t="s">
        <v>339</v>
      </c>
      <c r="C1148" s="1"/>
      <c r="D1148" s="1"/>
      <c r="E1148" s="1">
        <v>305400.84999999998</v>
      </c>
      <c r="F1148" s="1">
        <v>323510.59000000003</v>
      </c>
      <c r="G1148" s="1">
        <v>340347.18</v>
      </c>
      <c r="H1148" t="s">
        <v>970</v>
      </c>
      <c r="I1148">
        <v>2021</v>
      </c>
      <c r="J1148" s="5" t="s">
        <v>854</v>
      </c>
      <c r="K1148" t="s">
        <v>15</v>
      </c>
      <c r="L1148" t="s">
        <v>47</v>
      </c>
      <c r="M1148">
        <v>1000</v>
      </c>
      <c r="N1148" t="s">
        <v>17</v>
      </c>
    </row>
    <row r="1149" spans="1:14" ht="28.8" x14ac:dyDescent="0.3">
      <c r="A1149" t="s">
        <v>338</v>
      </c>
      <c r="B1149" s="5" t="s">
        <v>339</v>
      </c>
      <c r="C1149" s="1">
        <v>338519.95</v>
      </c>
      <c r="D1149" s="1">
        <v>321830.12</v>
      </c>
      <c r="E1149" s="1"/>
      <c r="F1149" s="1"/>
      <c r="G1149" s="1"/>
      <c r="H1149" t="s">
        <v>970</v>
      </c>
      <c r="I1149">
        <v>2016</v>
      </c>
      <c r="J1149" s="5" t="s">
        <v>857</v>
      </c>
      <c r="K1149" t="s">
        <v>15</v>
      </c>
      <c r="L1149" t="s">
        <v>47</v>
      </c>
      <c r="M1149">
        <v>1000</v>
      </c>
      <c r="N1149" t="s">
        <v>17</v>
      </c>
    </row>
    <row r="1150" spans="1:14" ht="28.8" x14ac:dyDescent="0.3">
      <c r="A1150" t="s">
        <v>665</v>
      </c>
      <c r="B1150" s="5" t="s">
        <v>666</v>
      </c>
      <c r="C1150" s="1">
        <v>10000</v>
      </c>
      <c r="D1150" s="1"/>
      <c r="E1150" s="1"/>
      <c r="F1150" s="1"/>
      <c r="G1150" s="1"/>
      <c r="H1150" t="s">
        <v>964</v>
      </c>
      <c r="I1150">
        <v>2019</v>
      </c>
      <c r="J1150" s="5" t="s">
        <v>602</v>
      </c>
      <c r="K1150" t="s">
        <v>46</v>
      </c>
      <c r="L1150" t="s">
        <v>47</v>
      </c>
      <c r="M1150">
        <v>1000</v>
      </c>
      <c r="N1150" t="s">
        <v>17</v>
      </c>
    </row>
    <row r="1151" spans="1:14" ht="28.8" x14ac:dyDescent="0.3">
      <c r="A1151" t="s">
        <v>340</v>
      </c>
      <c r="B1151" s="5" t="s">
        <v>341</v>
      </c>
      <c r="C1151" s="1">
        <v>29732.86</v>
      </c>
      <c r="D1151" s="1">
        <v>32495.49</v>
      </c>
      <c r="E1151" s="1">
        <v>41024.660000000003</v>
      </c>
      <c r="F1151" s="1">
        <v>36672.49</v>
      </c>
      <c r="G1151" s="1">
        <v>64075.1</v>
      </c>
      <c r="H1151" t="s">
        <v>966</v>
      </c>
      <c r="I1151">
        <v>2019</v>
      </c>
      <c r="J1151" s="6" t="s">
        <v>194</v>
      </c>
      <c r="K1151" t="s">
        <v>193</v>
      </c>
      <c r="L1151" t="s">
        <v>47</v>
      </c>
      <c r="M1151">
        <v>1000</v>
      </c>
      <c r="N1151" t="s">
        <v>17</v>
      </c>
    </row>
    <row r="1152" spans="1:14" ht="43.2" x14ac:dyDescent="0.3">
      <c r="A1152" t="s">
        <v>340</v>
      </c>
      <c r="B1152" s="5" t="s">
        <v>341</v>
      </c>
      <c r="C1152" s="1">
        <v>101518.56</v>
      </c>
      <c r="D1152" s="1">
        <v>101518.56</v>
      </c>
      <c r="E1152" s="1"/>
      <c r="F1152" s="1"/>
      <c r="G1152" s="1"/>
      <c r="H1152" t="s">
        <v>969</v>
      </c>
      <c r="I1152">
        <v>2019</v>
      </c>
      <c r="J1152" s="5" t="s">
        <v>835</v>
      </c>
      <c r="K1152" t="s">
        <v>193</v>
      </c>
      <c r="L1152" t="s">
        <v>47</v>
      </c>
      <c r="M1152">
        <v>1000</v>
      </c>
      <c r="N1152" t="s">
        <v>17</v>
      </c>
    </row>
    <row r="1153" spans="1:14" ht="43.2" x14ac:dyDescent="0.3">
      <c r="A1153" t="s">
        <v>340</v>
      </c>
      <c r="B1153" s="5" t="s">
        <v>341</v>
      </c>
      <c r="C1153" s="1"/>
      <c r="D1153" s="1"/>
      <c r="E1153" s="1">
        <v>920628.17</v>
      </c>
      <c r="F1153" s="1">
        <v>975219.8</v>
      </c>
      <c r="G1153" s="1">
        <v>1025973.5299999999</v>
      </c>
      <c r="H1153" t="s">
        <v>970</v>
      </c>
      <c r="I1153">
        <v>2021</v>
      </c>
      <c r="J1153" s="5" t="s">
        <v>854</v>
      </c>
      <c r="K1153" t="s">
        <v>15</v>
      </c>
      <c r="L1153" t="s">
        <v>47</v>
      </c>
      <c r="M1153">
        <v>1000</v>
      </c>
      <c r="N1153" t="s">
        <v>17</v>
      </c>
    </row>
    <row r="1154" spans="1:14" ht="28.8" x14ac:dyDescent="0.3">
      <c r="A1154" t="s">
        <v>340</v>
      </c>
      <c r="B1154" s="5" t="s">
        <v>341</v>
      </c>
      <c r="C1154" s="1">
        <v>1037915.4400000001</v>
      </c>
      <c r="D1154" s="1">
        <v>986730.74</v>
      </c>
      <c r="E1154" s="1"/>
      <c r="F1154" s="1"/>
      <c r="G1154" s="1"/>
      <c r="H1154" t="s">
        <v>970</v>
      </c>
      <c r="I1154">
        <v>2016</v>
      </c>
      <c r="J1154" s="5" t="s">
        <v>857</v>
      </c>
      <c r="K1154" t="s">
        <v>15</v>
      </c>
      <c r="L1154" t="s">
        <v>47</v>
      </c>
      <c r="M1154">
        <v>1000</v>
      </c>
      <c r="N1154" t="s">
        <v>17</v>
      </c>
    </row>
    <row r="1155" spans="1:14" ht="28.8" x14ac:dyDescent="0.3">
      <c r="A1155" t="s">
        <v>439</v>
      </c>
      <c r="B1155" s="5" t="s">
        <v>440</v>
      </c>
      <c r="C1155" s="1"/>
      <c r="D1155" s="1"/>
      <c r="E1155" s="1"/>
      <c r="F1155" s="1">
        <v>250000</v>
      </c>
      <c r="G1155" s="1"/>
      <c r="H1155" t="s">
        <v>975</v>
      </c>
      <c r="I1155">
        <v>2022</v>
      </c>
      <c r="J1155" s="5" t="s">
        <v>441</v>
      </c>
      <c r="K1155" t="s">
        <v>94</v>
      </c>
      <c r="L1155" t="s">
        <v>16</v>
      </c>
      <c r="M1155">
        <v>1180</v>
      </c>
      <c r="N1155" t="s">
        <v>69</v>
      </c>
    </row>
    <row r="1156" spans="1:14" ht="28.8" x14ac:dyDescent="0.3">
      <c r="A1156" t="s">
        <v>442</v>
      </c>
      <c r="B1156" s="5" t="s">
        <v>443</v>
      </c>
      <c r="C1156" s="1"/>
      <c r="D1156" s="1"/>
      <c r="E1156" s="1"/>
      <c r="F1156" s="1">
        <v>136000</v>
      </c>
      <c r="G1156" s="1"/>
      <c r="H1156" t="s">
        <v>975</v>
      </c>
      <c r="I1156">
        <v>2022</v>
      </c>
      <c r="J1156" s="5" t="s">
        <v>441</v>
      </c>
      <c r="K1156" t="s">
        <v>94</v>
      </c>
      <c r="L1156" t="s">
        <v>16</v>
      </c>
      <c r="M1156">
        <v>1070</v>
      </c>
      <c r="N1156" t="s">
        <v>23</v>
      </c>
    </row>
    <row r="1157" spans="1:14" ht="28.8" x14ac:dyDescent="0.3">
      <c r="A1157" t="s">
        <v>527</v>
      </c>
      <c r="B1157" s="5" t="s">
        <v>528</v>
      </c>
      <c r="C1157" s="1">
        <v>26120</v>
      </c>
      <c r="D1157" s="1"/>
      <c r="E1157" s="1"/>
      <c r="F1157" s="1"/>
      <c r="G1157" s="1"/>
      <c r="H1157" t="s">
        <v>972</v>
      </c>
      <c r="I1157">
        <v>2019</v>
      </c>
      <c r="J1157" s="5" t="s">
        <v>522</v>
      </c>
      <c r="K1157" t="s">
        <v>46</v>
      </c>
      <c r="L1157" t="s">
        <v>47</v>
      </c>
      <c r="M1157">
        <v>1070</v>
      </c>
      <c r="N1157" t="s">
        <v>23</v>
      </c>
    </row>
    <row r="1158" spans="1:14" ht="28.8" x14ac:dyDescent="0.3">
      <c r="A1158" t="s">
        <v>527</v>
      </c>
      <c r="B1158" s="5" t="s">
        <v>528</v>
      </c>
      <c r="C1158" s="1"/>
      <c r="D1158" s="1">
        <v>52668.97</v>
      </c>
      <c r="E1158" s="1"/>
      <c r="F1158" s="1"/>
      <c r="G1158" s="1"/>
      <c r="H1158" t="s">
        <v>964</v>
      </c>
      <c r="I1158">
        <v>2020</v>
      </c>
      <c r="J1158" s="5" t="s">
        <v>602</v>
      </c>
      <c r="K1158" t="s">
        <v>46</v>
      </c>
      <c r="L1158" t="s">
        <v>47</v>
      </c>
      <c r="M1158">
        <v>1070</v>
      </c>
      <c r="N1158" t="s">
        <v>23</v>
      </c>
    </row>
    <row r="1159" spans="1:14" ht="28.8" x14ac:dyDescent="0.3">
      <c r="A1159" t="s">
        <v>527</v>
      </c>
      <c r="B1159" s="5" t="s">
        <v>528</v>
      </c>
      <c r="C1159" s="1"/>
      <c r="D1159" s="1"/>
      <c r="E1159" s="1">
        <v>99891.13</v>
      </c>
      <c r="F1159" s="1"/>
      <c r="G1159" s="1"/>
      <c r="H1159" t="s">
        <v>964</v>
      </c>
      <c r="I1159">
        <v>2021</v>
      </c>
      <c r="J1159" s="5" t="s">
        <v>602</v>
      </c>
      <c r="K1159" t="s">
        <v>46</v>
      </c>
      <c r="L1159" t="s">
        <v>47</v>
      </c>
      <c r="M1159">
        <v>1070</v>
      </c>
      <c r="N1159" t="s">
        <v>23</v>
      </c>
    </row>
    <row r="1160" spans="1:14" ht="28.8" x14ac:dyDescent="0.3">
      <c r="A1160" t="s">
        <v>215</v>
      </c>
      <c r="B1160" s="5" t="s">
        <v>216</v>
      </c>
      <c r="C1160" s="1"/>
      <c r="D1160" s="1"/>
      <c r="E1160" s="1"/>
      <c r="F1160" s="1"/>
      <c r="G1160" s="1">
        <v>933.18</v>
      </c>
      <c r="H1160" s="2" t="s">
        <v>967</v>
      </c>
      <c r="I1160" s="2">
        <v>2023</v>
      </c>
      <c r="J1160" s="6" t="s">
        <v>935</v>
      </c>
      <c r="K1160" s="2" t="s">
        <v>67</v>
      </c>
      <c r="L1160" s="2" t="s">
        <v>47</v>
      </c>
      <c r="M1160" s="2">
        <v>1050</v>
      </c>
      <c r="N1160" s="2" t="s">
        <v>56</v>
      </c>
    </row>
    <row r="1161" spans="1:14" ht="28.8" x14ac:dyDescent="0.3">
      <c r="A1161" t="s">
        <v>342</v>
      </c>
      <c r="B1161" s="5" t="s">
        <v>343</v>
      </c>
      <c r="C1161" s="1">
        <v>26007.42</v>
      </c>
      <c r="D1161" s="1">
        <v>31984.9</v>
      </c>
      <c r="E1161" s="1">
        <v>34447.129999999997</v>
      </c>
      <c r="F1161" s="1">
        <v>37674.18</v>
      </c>
      <c r="G1161" s="1">
        <v>39714.5</v>
      </c>
      <c r="H1161" t="s">
        <v>966</v>
      </c>
      <c r="I1161">
        <v>2019</v>
      </c>
      <c r="J1161" s="5" t="s">
        <v>194</v>
      </c>
      <c r="K1161" t="s">
        <v>193</v>
      </c>
      <c r="L1161" t="s">
        <v>47</v>
      </c>
      <c r="M1161">
        <v>1000</v>
      </c>
      <c r="N1161" t="s">
        <v>17</v>
      </c>
    </row>
    <row r="1162" spans="1:14" ht="43.2" x14ac:dyDescent="0.3">
      <c r="A1162" t="s">
        <v>342</v>
      </c>
      <c r="B1162" s="5" t="s">
        <v>343</v>
      </c>
      <c r="C1162" s="1">
        <v>34452</v>
      </c>
      <c r="D1162" s="1">
        <v>53282.17</v>
      </c>
      <c r="E1162" s="1"/>
      <c r="F1162" s="1"/>
      <c r="G1162" s="1"/>
      <c r="H1162" t="s">
        <v>969</v>
      </c>
      <c r="I1162">
        <v>2019</v>
      </c>
      <c r="J1162" s="5" t="s">
        <v>835</v>
      </c>
      <c r="K1162" t="s">
        <v>193</v>
      </c>
      <c r="L1162" t="s">
        <v>47</v>
      </c>
      <c r="M1162">
        <v>1000</v>
      </c>
      <c r="N1162" t="s">
        <v>17</v>
      </c>
    </row>
    <row r="1163" spans="1:14" ht="43.2" x14ac:dyDescent="0.3">
      <c r="A1163" t="s">
        <v>342</v>
      </c>
      <c r="B1163" s="5" t="s">
        <v>343</v>
      </c>
      <c r="C1163" s="1"/>
      <c r="D1163" s="1"/>
      <c r="E1163" s="1">
        <v>225704.07</v>
      </c>
      <c r="F1163" s="1">
        <v>239087.92</v>
      </c>
      <c r="G1163" s="1">
        <v>251530.86000000002</v>
      </c>
      <c r="H1163" t="s">
        <v>970</v>
      </c>
      <c r="I1163">
        <v>2021</v>
      </c>
      <c r="J1163" s="5" t="s">
        <v>854</v>
      </c>
      <c r="K1163" t="s">
        <v>15</v>
      </c>
      <c r="L1163" t="s">
        <v>47</v>
      </c>
      <c r="M1163">
        <v>1000</v>
      </c>
      <c r="N1163" t="s">
        <v>17</v>
      </c>
    </row>
    <row r="1164" spans="1:14" ht="28.8" x14ac:dyDescent="0.3">
      <c r="A1164" t="s">
        <v>342</v>
      </c>
      <c r="B1164" s="5" t="s">
        <v>343</v>
      </c>
      <c r="C1164" s="1">
        <v>132853.68000000002</v>
      </c>
      <c r="D1164" s="1">
        <v>126303.87</v>
      </c>
      <c r="E1164" s="1"/>
      <c r="F1164" s="1"/>
      <c r="G1164" s="1"/>
      <c r="H1164" t="s">
        <v>970</v>
      </c>
      <c r="I1164">
        <v>2016</v>
      </c>
      <c r="J1164" s="5" t="s">
        <v>857</v>
      </c>
      <c r="K1164" t="s">
        <v>15</v>
      </c>
      <c r="L1164" t="s">
        <v>47</v>
      </c>
      <c r="M1164">
        <v>1000</v>
      </c>
      <c r="N1164" t="s">
        <v>17</v>
      </c>
    </row>
    <row r="1165" spans="1:14" ht="28.8" x14ac:dyDescent="0.3">
      <c r="A1165" t="s">
        <v>344</v>
      </c>
      <c r="B1165" s="5" t="s">
        <v>345</v>
      </c>
      <c r="C1165" s="1">
        <v>121618.55</v>
      </c>
      <c r="D1165" s="1">
        <v>142630.32999999999</v>
      </c>
      <c r="E1165" s="1">
        <v>178315.62</v>
      </c>
      <c r="F1165" s="1">
        <v>172221.84</v>
      </c>
      <c r="G1165" s="1">
        <v>159448.03</v>
      </c>
      <c r="H1165" t="s">
        <v>966</v>
      </c>
      <c r="I1165">
        <v>2019</v>
      </c>
      <c r="J1165" s="5" t="s">
        <v>194</v>
      </c>
      <c r="K1165" t="s">
        <v>193</v>
      </c>
      <c r="L1165" t="s">
        <v>47</v>
      </c>
      <c r="M1165">
        <v>1000</v>
      </c>
      <c r="N1165" t="s">
        <v>17</v>
      </c>
    </row>
    <row r="1166" spans="1:14" ht="28.8" x14ac:dyDescent="0.3">
      <c r="A1166" t="s">
        <v>738</v>
      </c>
      <c r="B1166" s="5" t="s">
        <v>739</v>
      </c>
      <c r="C1166" s="1"/>
      <c r="D1166" s="1"/>
      <c r="E1166" s="1"/>
      <c r="F1166" s="1"/>
      <c r="G1166" s="1">
        <v>880</v>
      </c>
      <c r="H1166" t="s">
        <v>964</v>
      </c>
      <c r="I1166">
        <v>2023</v>
      </c>
      <c r="J1166" s="5" t="s">
        <v>727</v>
      </c>
      <c r="K1166" t="s">
        <v>67</v>
      </c>
      <c r="L1166" t="s">
        <v>47</v>
      </c>
      <c r="M1166">
        <v>1060</v>
      </c>
      <c r="N1166" t="s">
        <v>53</v>
      </c>
    </row>
    <row r="1167" spans="1:14" ht="43.2" x14ac:dyDescent="0.3">
      <c r="A1167" t="s">
        <v>344</v>
      </c>
      <c r="B1167" s="5" t="s">
        <v>345</v>
      </c>
      <c r="C1167" s="1">
        <f>99341.97+44502.4</f>
        <v>143844.37</v>
      </c>
      <c r="D1167" s="1">
        <f>132455.96+18411.78</f>
        <v>150867.74</v>
      </c>
      <c r="E1167" s="1">
        <v>5434.67</v>
      </c>
      <c r="F1167" s="1"/>
      <c r="G1167" s="1"/>
      <c r="H1167" t="s">
        <v>969</v>
      </c>
      <c r="I1167">
        <v>2019</v>
      </c>
      <c r="J1167" s="5" t="s">
        <v>835</v>
      </c>
      <c r="K1167" t="s">
        <v>193</v>
      </c>
      <c r="L1167" t="s">
        <v>47</v>
      </c>
      <c r="M1167">
        <v>1000</v>
      </c>
      <c r="N1167" t="s">
        <v>17</v>
      </c>
    </row>
    <row r="1168" spans="1:14" ht="28.8" x14ac:dyDescent="0.3">
      <c r="A1168" t="s">
        <v>344</v>
      </c>
      <c r="B1168" s="5" t="s">
        <v>345</v>
      </c>
      <c r="C1168" s="1">
        <v>192632.8</v>
      </c>
      <c r="D1168" s="1">
        <v>183135.82</v>
      </c>
      <c r="E1168" s="1"/>
      <c r="F1168" s="1"/>
      <c r="G1168" s="1"/>
      <c r="H1168" t="s">
        <v>970</v>
      </c>
      <c r="I1168">
        <v>2016</v>
      </c>
      <c r="J1168" s="5" t="s">
        <v>852</v>
      </c>
      <c r="K1168" t="s">
        <v>15</v>
      </c>
      <c r="L1168" t="s">
        <v>47</v>
      </c>
      <c r="M1168">
        <v>1000</v>
      </c>
      <c r="N1168" t="s">
        <v>17</v>
      </c>
    </row>
    <row r="1169" spans="1:14" ht="43.2" x14ac:dyDescent="0.3">
      <c r="A1169" t="s">
        <v>344</v>
      </c>
      <c r="B1169" s="5" t="s">
        <v>345</v>
      </c>
      <c r="C1169" s="1"/>
      <c r="D1169" s="1"/>
      <c r="E1169" s="1">
        <v>373153.28000000003</v>
      </c>
      <c r="F1169" s="1">
        <v>395280.61</v>
      </c>
      <c r="G1169" s="1">
        <v>415852.35000000003</v>
      </c>
      <c r="H1169" t="s">
        <v>970</v>
      </c>
      <c r="I1169">
        <v>2021</v>
      </c>
      <c r="J1169" s="5" t="s">
        <v>854</v>
      </c>
      <c r="K1169" t="s">
        <v>15</v>
      </c>
      <c r="L1169" t="s">
        <v>47</v>
      </c>
      <c r="M1169">
        <v>1000</v>
      </c>
      <c r="N1169" t="s">
        <v>17</v>
      </c>
    </row>
    <row r="1170" spans="1:14" ht="28.8" x14ac:dyDescent="0.3">
      <c r="A1170" t="s">
        <v>346</v>
      </c>
      <c r="B1170" s="5" t="s">
        <v>347</v>
      </c>
      <c r="C1170" s="1">
        <v>14664.2</v>
      </c>
      <c r="D1170" s="1">
        <v>18771.52</v>
      </c>
      <c r="E1170" s="1">
        <v>23811.78</v>
      </c>
      <c r="F1170" s="1">
        <v>20990.13</v>
      </c>
      <c r="G1170" s="1">
        <v>21948.06</v>
      </c>
      <c r="H1170" t="s">
        <v>966</v>
      </c>
      <c r="I1170">
        <v>2019</v>
      </c>
      <c r="J1170" s="5" t="s">
        <v>194</v>
      </c>
      <c r="K1170" t="s">
        <v>193</v>
      </c>
      <c r="L1170" t="s">
        <v>47</v>
      </c>
      <c r="M1170">
        <v>1050</v>
      </c>
      <c r="N1170" t="s">
        <v>56</v>
      </c>
    </row>
    <row r="1171" spans="1:14" ht="43.2" x14ac:dyDescent="0.3">
      <c r="A1171" t="s">
        <v>346</v>
      </c>
      <c r="B1171" s="5" t="s">
        <v>347</v>
      </c>
      <c r="C1171" s="1">
        <v>22968</v>
      </c>
      <c r="D1171" s="1">
        <v>33055.589999999997</v>
      </c>
      <c r="E1171" s="1"/>
      <c r="F1171" s="1"/>
      <c r="G1171" s="1"/>
      <c r="H1171" t="s">
        <v>969</v>
      </c>
      <c r="I1171">
        <v>2019</v>
      </c>
      <c r="J1171" s="5" t="s">
        <v>835</v>
      </c>
      <c r="K1171" t="s">
        <v>193</v>
      </c>
      <c r="L1171" t="s">
        <v>47</v>
      </c>
      <c r="M1171">
        <v>1050</v>
      </c>
      <c r="N1171" t="s">
        <v>56</v>
      </c>
    </row>
    <row r="1172" spans="1:14" ht="28.8" x14ac:dyDescent="0.3">
      <c r="A1172" t="s">
        <v>346</v>
      </c>
      <c r="B1172" s="5" t="s">
        <v>347</v>
      </c>
      <c r="C1172" s="1">
        <v>169017.84999999998</v>
      </c>
      <c r="D1172" s="1">
        <v>160685.12000000002</v>
      </c>
      <c r="E1172" s="1"/>
      <c r="F1172" s="1"/>
      <c r="G1172" s="1"/>
      <c r="H1172" t="s">
        <v>970</v>
      </c>
      <c r="I1172">
        <v>2016</v>
      </c>
      <c r="J1172" s="5" t="s">
        <v>852</v>
      </c>
      <c r="K1172" t="s">
        <v>15</v>
      </c>
      <c r="L1172" t="s">
        <v>47</v>
      </c>
      <c r="M1172">
        <v>1050</v>
      </c>
      <c r="N1172" t="s">
        <v>56</v>
      </c>
    </row>
    <row r="1173" spans="1:14" ht="43.2" x14ac:dyDescent="0.3">
      <c r="A1173" t="s">
        <v>346</v>
      </c>
      <c r="B1173" s="5" t="s">
        <v>347</v>
      </c>
      <c r="C1173" s="1"/>
      <c r="D1173" s="1"/>
      <c r="E1173" s="1">
        <v>196027.72</v>
      </c>
      <c r="F1173" s="1">
        <v>207651.81999999998</v>
      </c>
      <c r="G1173" s="1">
        <v>218458.72</v>
      </c>
      <c r="H1173" t="s">
        <v>970</v>
      </c>
      <c r="I1173">
        <v>2021</v>
      </c>
      <c r="J1173" s="5" t="s">
        <v>854</v>
      </c>
      <c r="K1173" t="s">
        <v>15</v>
      </c>
      <c r="L1173" t="s">
        <v>47</v>
      </c>
      <c r="M1173">
        <v>1050</v>
      </c>
      <c r="N1173" t="s">
        <v>56</v>
      </c>
    </row>
    <row r="1174" spans="1:14" ht="28.8" x14ac:dyDescent="0.3">
      <c r="A1174" t="s">
        <v>160</v>
      </c>
      <c r="B1174" s="5" t="s">
        <v>161</v>
      </c>
      <c r="C1174" s="1"/>
      <c r="D1174" s="1">
        <v>9320.6200000000008</v>
      </c>
      <c r="E1174" s="1"/>
      <c r="F1174" s="1"/>
      <c r="G1174" s="1"/>
      <c r="H1174" t="s">
        <v>965</v>
      </c>
      <c r="I1174">
        <v>2020</v>
      </c>
      <c r="J1174" s="5" t="s">
        <v>113</v>
      </c>
      <c r="K1174" t="s">
        <v>46</v>
      </c>
      <c r="L1174" t="s">
        <v>114</v>
      </c>
      <c r="M1174">
        <v>1190</v>
      </c>
      <c r="N1174" t="s">
        <v>157</v>
      </c>
    </row>
    <row r="1175" spans="1:14" ht="43.2" x14ac:dyDescent="0.3">
      <c r="A1175" t="s">
        <v>437</v>
      </c>
      <c r="B1175" s="5" t="s">
        <v>438</v>
      </c>
      <c r="C1175" s="1"/>
      <c r="D1175" s="1"/>
      <c r="E1175" s="1"/>
      <c r="F1175" s="1"/>
      <c r="G1175" s="1">
        <v>752.01</v>
      </c>
      <c r="H1175" t="s">
        <v>967</v>
      </c>
      <c r="I1175">
        <v>2023</v>
      </c>
      <c r="J1175" s="5" t="s">
        <v>436</v>
      </c>
      <c r="K1175" t="s">
        <v>67</v>
      </c>
      <c r="L1175" t="s">
        <v>47</v>
      </c>
      <c r="M1175">
        <v>1000</v>
      </c>
      <c r="N1175" t="s">
        <v>17</v>
      </c>
    </row>
    <row r="1176" spans="1:14" ht="28.8" x14ac:dyDescent="0.3">
      <c r="A1176" t="s">
        <v>160</v>
      </c>
      <c r="B1176" s="5" t="s">
        <v>161</v>
      </c>
      <c r="C1176" s="1">
        <v>2500</v>
      </c>
      <c r="D1176" s="1"/>
      <c r="E1176" s="1"/>
      <c r="F1176" s="1"/>
      <c r="G1176" s="1"/>
      <c r="H1176" t="s">
        <v>967</v>
      </c>
      <c r="I1176">
        <v>2019</v>
      </c>
      <c r="J1176" s="5" t="s">
        <v>396</v>
      </c>
      <c r="K1176" t="s">
        <v>46</v>
      </c>
      <c r="L1176" t="s">
        <v>47</v>
      </c>
      <c r="M1176">
        <v>1190</v>
      </c>
      <c r="N1176" t="s">
        <v>157</v>
      </c>
    </row>
    <row r="1177" spans="1:14" ht="28.8" x14ac:dyDescent="0.3">
      <c r="A1177" t="s">
        <v>160</v>
      </c>
      <c r="B1177" s="5" t="s">
        <v>161</v>
      </c>
      <c r="C1177" s="1">
        <v>40000</v>
      </c>
      <c r="D1177" s="1"/>
      <c r="E1177" s="1"/>
      <c r="F1177" s="1"/>
      <c r="G1177" s="1"/>
      <c r="H1177" t="s">
        <v>967</v>
      </c>
      <c r="I1177">
        <v>2019</v>
      </c>
      <c r="J1177" s="5" t="s">
        <v>420</v>
      </c>
      <c r="K1177" t="s">
        <v>46</v>
      </c>
      <c r="L1177" t="s">
        <v>47</v>
      </c>
      <c r="M1177">
        <v>1190</v>
      </c>
      <c r="N1177" t="s">
        <v>157</v>
      </c>
    </row>
    <row r="1178" spans="1:14" ht="28.8" x14ac:dyDescent="0.3">
      <c r="A1178" t="s">
        <v>160</v>
      </c>
      <c r="B1178" s="5" t="s">
        <v>161</v>
      </c>
      <c r="C1178" s="1">
        <v>10000</v>
      </c>
      <c r="D1178" s="1"/>
      <c r="E1178" s="1"/>
      <c r="F1178" s="1"/>
      <c r="G1178" s="1"/>
      <c r="H1178" t="s">
        <v>967</v>
      </c>
      <c r="I1178">
        <v>2019</v>
      </c>
      <c r="J1178" s="5" t="s">
        <v>420</v>
      </c>
      <c r="K1178" t="s">
        <v>46</v>
      </c>
      <c r="L1178" t="s">
        <v>47</v>
      </c>
      <c r="M1178">
        <v>1190</v>
      </c>
      <c r="N1178" t="s">
        <v>157</v>
      </c>
    </row>
    <row r="1179" spans="1:14" ht="28.8" x14ac:dyDescent="0.3">
      <c r="A1179" t="s">
        <v>750</v>
      </c>
      <c r="B1179" s="5" t="s">
        <v>543</v>
      </c>
      <c r="C1179" s="1"/>
      <c r="D1179" s="1"/>
      <c r="E1179" s="1"/>
      <c r="F1179" s="1"/>
      <c r="G1179" s="1">
        <v>750</v>
      </c>
      <c r="H1179" t="s">
        <v>964</v>
      </c>
      <c r="I1179">
        <v>2023</v>
      </c>
      <c r="J1179" s="5" t="s">
        <v>727</v>
      </c>
      <c r="K1179" t="s">
        <v>67</v>
      </c>
      <c r="L1179" t="s">
        <v>47</v>
      </c>
      <c r="M1179">
        <v>1080</v>
      </c>
      <c r="N1179" t="s">
        <v>28</v>
      </c>
    </row>
    <row r="1180" spans="1:14" ht="28.8" x14ac:dyDescent="0.3">
      <c r="A1180" t="s">
        <v>302</v>
      </c>
      <c r="B1180" s="5" t="s">
        <v>303</v>
      </c>
      <c r="C1180" s="1"/>
      <c r="D1180" s="1"/>
      <c r="E1180" s="1"/>
      <c r="F1180" s="1"/>
      <c r="G1180" s="1">
        <v>663.55</v>
      </c>
      <c r="H1180" s="2" t="s">
        <v>967</v>
      </c>
      <c r="I1180" s="2">
        <v>2023</v>
      </c>
      <c r="J1180" s="6" t="s">
        <v>935</v>
      </c>
      <c r="K1180" s="2" t="s">
        <v>67</v>
      </c>
      <c r="L1180" s="2" t="s">
        <v>47</v>
      </c>
      <c r="M1180" s="2">
        <v>1030</v>
      </c>
      <c r="N1180" s="2" t="s">
        <v>20</v>
      </c>
    </row>
    <row r="1181" spans="1:14" ht="28.8" x14ac:dyDescent="0.3">
      <c r="A1181" t="s">
        <v>160</v>
      </c>
      <c r="B1181" s="5" t="s">
        <v>161</v>
      </c>
      <c r="C1181" s="1">
        <v>861359.92999999993</v>
      </c>
      <c r="D1181" s="1">
        <v>814128.96</v>
      </c>
      <c r="E1181" s="1">
        <v>820480.6</v>
      </c>
      <c r="F1181" s="1">
        <v>853837.02</v>
      </c>
      <c r="G1181" s="1"/>
      <c r="H1181" t="s">
        <v>964</v>
      </c>
      <c r="I1181">
        <v>2017</v>
      </c>
      <c r="J1181" s="5" t="s">
        <v>799</v>
      </c>
      <c r="K1181" t="s">
        <v>15</v>
      </c>
      <c r="L1181" t="s">
        <v>47</v>
      </c>
      <c r="M1181">
        <v>1190</v>
      </c>
      <c r="N1181" t="s">
        <v>157</v>
      </c>
    </row>
    <row r="1182" spans="1:14" ht="28.8" x14ac:dyDescent="0.3">
      <c r="A1182" t="s">
        <v>598</v>
      </c>
      <c r="B1182" s="5" t="s">
        <v>599</v>
      </c>
      <c r="C1182" s="1">
        <v>38000</v>
      </c>
      <c r="D1182" s="1"/>
      <c r="E1182" s="1"/>
      <c r="F1182" s="1"/>
      <c r="G1182" s="1"/>
      <c r="H1182" t="s">
        <v>964</v>
      </c>
      <c r="I1182">
        <v>2019</v>
      </c>
      <c r="J1182" s="5" t="s">
        <v>566</v>
      </c>
      <c r="K1182" t="s">
        <v>46</v>
      </c>
      <c r="L1182" t="s">
        <v>47</v>
      </c>
      <c r="M1182">
        <v>1030</v>
      </c>
      <c r="N1182" t="s">
        <v>20</v>
      </c>
    </row>
    <row r="1183" spans="1:14" ht="28.8" x14ac:dyDescent="0.3">
      <c r="A1183" t="s">
        <v>598</v>
      </c>
      <c r="B1183" s="5" t="s">
        <v>599</v>
      </c>
      <c r="C1183" s="1"/>
      <c r="D1183" s="1">
        <v>38566.559999999998</v>
      </c>
      <c r="E1183" s="1"/>
      <c r="F1183" s="1"/>
      <c r="G1183" s="1"/>
      <c r="H1183" t="s">
        <v>964</v>
      </c>
      <c r="I1183">
        <v>2020</v>
      </c>
      <c r="J1183" s="5" t="s">
        <v>566</v>
      </c>
      <c r="K1183" t="s">
        <v>46</v>
      </c>
      <c r="L1183" t="s">
        <v>47</v>
      </c>
      <c r="M1183">
        <v>1000</v>
      </c>
      <c r="N1183" t="s">
        <v>17</v>
      </c>
    </row>
    <row r="1184" spans="1:14" ht="28.8" x14ac:dyDescent="0.3">
      <c r="A1184" t="s">
        <v>598</v>
      </c>
      <c r="B1184" s="5" t="s">
        <v>599</v>
      </c>
      <c r="C1184" s="1"/>
      <c r="D1184" s="1">
        <v>31240.85</v>
      </c>
      <c r="E1184" s="1"/>
      <c r="F1184" s="1"/>
      <c r="G1184" s="1"/>
      <c r="H1184" t="s">
        <v>964</v>
      </c>
      <c r="I1184">
        <v>2020</v>
      </c>
      <c r="J1184" s="5" t="s">
        <v>566</v>
      </c>
      <c r="K1184" t="s">
        <v>46</v>
      </c>
      <c r="L1184" t="s">
        <v>47</v>
      </c>
      <c r="M1184">
        <v>1000</v>
      </c>
      <c r="N1184" t="s">
        <v>17</v>
      </c>
    </row>
    <row r="1185" spans="1:14" ht="28.8" x14ac:dyDescent="0.3">
      <c r="A1185" t="s">
        <v>598</v>
      </c>
      <c r="B1185" s="5" t="s">
        <v>599</v>
      </c>
      <c r="C1185" s="1"/>
      <c r="D1185" s="1"/>
      <c r="E1185" s="1">
        <v>30764.79</v>
      </c>
      <c r="F1185" s="1"/>
      <c r="G1185" s="1"/>
      <c r="H1185" t="s">
        <v>964</v>
      </c>
      <c r="I1185">
        <v>2021</v>
      </c>
      <c r="J1185" s="5" t="s">
        <v>566</v>
      </c>
      <c r="K1185" t="s">
        <v>46</v>
      </c>
      <c r="L1185" t="s">
        <v>47</v>
      </c>
      <c r="M1185">
        <v>1060</v>
      </c>
      <c r="N1185" t="s">
        <v>53</v>
      </c>
    </row>
    <row r="1186" spans="1:14" ht="28.8" x14ac:dyDescent="0.3">
      <c r="A1186" t="s">
        <v>598</v>
      </c>
      <c r="B1186" s="5" t="s">
        <v>599</v>
      </c>
      <c r="C1186" s="1"/>
      <c r="D1186" s="1"/>
      <c r="E1186" s="1"/>
      <c r="F1186" s="1">
        <v>2500</v>
      </c>
      <c r="G1186" s="1"/>
      <c r="H1186" t="s">
        <v>964</v>
      </c>
      <c r="I1186">
        <v>2022</v>
      </c>
      <c r="J1186" s="5" t="s">
        <v>727</v>
      </c>
      <c r="K1186" t="s">
        <v>67</v>
      </c>
      <c r="L1186" t="s">
        <v>47</v>
      </c>
      <c r="M1186">
        <v>1000</v>
      </c>
      <c r="N1186" t="s">
        <v>17</v>
      </c>
    </row>
    <row r="1187" spans="1:14" ht="28.8" x14ac:dyDescent="0.3">
      <c r="A1187" t="s">
        <v>270</v>
      </c>
      <c r="B1187" s="5" t="s">
        <v>271</v>
      </c>
      <c r="C1187" s="1"/>
      <c r="D1187" s="1"/>
      <c r="E1187" s="1"/>
      <c r="F1187" s="1"/>
      <c r="G1187" s="1">
        <v>660</v>
      </c>
      <c r="H1187" s="2" t="s">
        <v>967</v>
      </c>
      <c r="I1187" s="2">
        <v>2023</v>
      </c>
      <c r="J1187" s="6" t="s">
        <v>935</v>
      </c>
      <c r="K1187" s="2" t="s">
        <v>67</v>
      </c>
      <c r="L1187" s="2" t="s">
        <v>47</v>
      </c>
      <c r="M1187" s="2">
        <v>1000</v>
      </c>
      <c r="N1187" s="2" t="s">
        <v>17</v>
      </c>
    </row>
    <row r="1188" spans="1:14" ht="28.8" x14ac:dyDescent="0.3">
      <c r="A1188" t="s">
        <v>598</v>
      </c>
      <c r="B1188" s="5" t="s">
        <v>599</v>
      </c>
      <c r="C1188" s="1"/>
      <c r="D1188" s="1"/>
      <c r="E1188" s="1">
        <v>790</v>
      </c>
      <c r="F1188" s="1"/>
      <c r="G1188" s="1"/>
      <c r="H1188" t="s">
        <v>964</v>
      </c>
      <c r="I1188">
        <v>2021</v>
      </c>
      <c r="J1188" s="5" t="s">
        <v>751</v>
      </c>
      <c r="K1188" t="s">
        <v>67</v>
      </c>
      <c r="L1188" t="s">
        <v>47</v>
      </c>
      <c r="M1188">
        <v>1060</v>
      </c>
      <c r="N1188" t="s">
        <v>53</v>
      </c>
    </row>
    <row r="1189" spans="1:14" ht="28.8" x14ac:dyDescent="0.3">
      <c r="A1189" t="s">
        <v>736</v>
      </c>
      <c r="B1189" s="5" t="s">
        <v>737</v>
      </c>
      <c r="C1189" s="1"/>
      <c r="D1189" s="1"/>
      <c r="E1189" s="1"/>
      <c r="F1189" s="1"/>
      <c r="G1189" s="1">
        <v>590</v>
      </c>
      <c r="H1189" t="s">
        <v>964</v>
      </c>
      <c r="I1189">
        <v>2023</v>
      </c>
      <c r="J1189" s="5" t="s">
        <v>727</v>
      </c>
      <c r="K1189" t="s">
        <v>67</v>
      </c>
      <c r="L1189" t="s">
        <v>47</v>
      </c>
      <c r="M1189">
        <v>1190</v>
      </c>
      <c r="N1189" t="s">
        <v>157</v>
      </c>
    </row>
    <row r="1190" spans="1:14" ht="28.8" x14ac:dyDescent="0.3">
      <c r="A1190" t="s">
        <v>598</v>
      </c>
      <c r="B1190" s="5" t="s">
        <v>599</v>
      </c>
      <c r="C1190" s="1">
        <v>323456.94</v>
      </c>
      <c r="D1190" s="1">
        <v>305720.82</v>
      </c>
      <c r="E1190" s="1">
        <v>308105.98</v>
      </c>
      <c r="F1190" s="1">
        <v>320631.94</v>
      </c>
      <c r="G1190" s="1"/>
      <c r="H1190" t="s">
        <v>964</v>
      </c>
      <c r="I1190">
        <v>2017</v>
      </c>
      <c r="J1190" s="5" t="s">
        <v>799</v>
      </c>
      <c r="K1190" t="s">
        <v>15</v>
      </c>
      <c r="L1190" t="s">
        <v>47</v>
      </c>
      <c r="M1190">
        <v>1000</v>
      </c>
      <c r="N1190" t="s">
        <v>17</v>
      </c>
    </row>
    <row r="1191" spans="1:14" ht="28.8" x14ac:dyDescent="0.3">
      <c r="A1191" t="s">
        <v>348</v>
      </c>
      <c r="B1191" s="5" t="s">
        <v>349</v>
      </c>
      <c r="C1191" s="1">
        <v>11652.57</v>
      </c>
      <c r="D1191" s="1">
        <v>13578.61</v>
      </c>
      <c r="E1191" s="1">
        <v>14907.58</v>
      </c>
      <c r="F1191" s="1">
        <v>7683.34</v>
      </c>
      <c r="G1191" s="1">
        <v>18054.740000000002</v>
      </c>
      <c r="H1191" t="s">
        <v>966</v>
      </c>
      <c r="I1191">
        <v>2019</v>
      </c>
      <c r="J1191" s="5" t="s">
        <v>194</v>
      </c>
      <c r="K1191" t="s">
        <v>193</v>
      </c>
      <c r="L1191" t="s">
        <v>47</v>
      </c>
      <c r="M1191">
        <v>1020</v>
      </c>
      <c r="N1191" t="s">
        <v>17</v>
      </c>
    </row>
    <row r="1192" spans="1:14" ht="28.8" x14ac:dyDescent="0.3">
      <c r="A1192" t="s">
        <v>483</v>
      </c>
      <c r="B1192" s="5" t="s">
        <v>484</v>
      </c>
      <c r="C1192" s="1"/>
      <c r="D1192" s="1">
        <v>31500</v>
      </c>
      <c r="E1192" s="1"/>
      <c r="F1192" s="1"/>
      <c r="G1192" s="1"/>
      <c r="H1192" t="s">
        <v>965</v>
      </c>
      <c r="I1192">
        <v>2020</v>
      </c>
      <c r="J1192" s="5" t="s">
        <v>470</v>
      </c>
      <c r="K1192" t="s">
        <v>46</v>
      </c>
      <c r="L1192" t="s">
        <v>16</v>
      </c>
      <c r="M1192">
        <v>1000</v>
      </c>
      <c r="N1192" t="s">
        <v>17</v>
      </c>
    </row>
    <row r="1193" spans="1:14" ht="28.8" x14ac:dyDescent="0.3">
      <c r="A1193" t="s">
        <v>350</v>
      </c>
      <c r="B1193" s="5" t="s">
        <v>351</v>
      </c>
      <c r="C1193" s="1">
        <v>9135.92</v>
      </c>
      <c r="D1193" s="1">
        <v>9752.61</v>
      </c>
      <c r="E1193" s="1">
        <v>12601.08</v>
      </c>
      <c r="F1193" s="1">
        <v>19886.8</v>
      </c>
      <c r="G1193" s="1">
        <v>17548.55</v>
      </c>
      <c r="H1193" t="s">
        <v>966</v>
      </c>
      <c r="I1193">
        <v>2019</v>
      </c>
      <c r="J1193" s="5" t="s">
        <v>194</v>
      </c>
      <c r="K1193" t="s">
        <v>193</v>
      </c>
      <c r="L1193" t="s">
        <v>47</v>
      </c>
      <c r="M1193">
        <v>1000</v>
      </c>
      <c r="N1193" t="s">
        <v>17</v>
      </c>
    </row>
    <row r="1194" spans="1:14" ht="43.2" x14ac:dyDescent="0.3">
      <c r="A1194" t="s">
        <v>350</v>
      </c>
      <c r="B1194" s="5" t="s">
        <v>351</v>
      </c>
      <c r="C1194" s="1">
        <f>45745.53+28124.19</f>
        <v>73869.72</v>
      </c>
      <c r="D1194" s="1">
        <f>60997.96+15538.91</f>
        <v>76536.87</v>
      </c>
      <c r="E1194" s="1">
        <v>16393.82</v>
      </c>
      <c r="F1194" s="1"/>
      <c r="G1194" s="1"/>
      <c r="H1194" t="s">
        <v>969</v>
      </c>
      <c r="I1194">
        <v>2019</v>
      </c>
      <c r="J1194" s="5" t="s">
        <v>835</v>
      </c>
      <c r="K1194" t="s">
        <v>193</v>
      </c>
      <c r="L1194" t="s">
        <v>47</v>
      </c>
      <c r="M1194">
        <v>1000</v>
      </c>
      <c r="N1194" t="s">
        <v>17</v>
      </c>
    </row>
    <row r="1195" spans="1:14" ht="28.8" x14ac:dyDescent="0.3">
      <c r="A1195" t="s">
        <v>350</v>
      </c>
      <c r="B1195" s="5" t="s">
        <v>351</v>
      </c>
      <c r="C1195" s="1">
        <v>141466.26999999999</v>
      </c>
      <c r="D1195" s="1">
        <v>134491.87</v>
      </c>
      <c r="E1195" s="1"/>
      <c r="F1195" s="1"/>
      <c r="G1195" s="1"/>
      <c r="H1195" t="s">
        <v>970</v>
      </c>
      <c r="I1195">
        <v>2016</v>
      </c>
      <c r="J1195" s="5" t="s">
        <v>852</v>
      </c>
      <c r="K1195" t="s">
        <v>15</v>
      </c>
      <c r="L1195" t="s">
        <v>47</v>
      </c>
      <c r="M1195">
        <v>1000</v>
      </c>
      <c r="N1195" t="s">
        <v>17</v>
      </c>
    </row>
    <row r="1196" spans="1:14" ht="43.2" x14ac:dyDescent="0.3">
      <c r="A1196" t="s">
        <v>350</v>
      </c>
      <c r="B1196" s="5" t="s">
        <v>351</v>
      </c>
      <c r="C1196" s="1"/>
      <c r="D1196" s="1"/>
      <c r="E1196" s="1">
        <v>263679.90999999997</v>
      </c>
      <c r="F1196" s="1">
        <v>279315.67</v>
      </c>
      <c r="G1196" s="1">
        <v>293852.2</v>
      </c>
      <c r="H1196" t="s">
        <v>970</v>
      </c>
      <c r="I1196">
        <v>2021</v>
      </c>
      <c r="J1196" s="5" t="s">
        <v>854</v>
      </c>
      <c r="K1196" t="s">
        <v>15</v>
      </c>
      <c r="L1196" t="s">
        <v>47</v>
      </c>
      <c r="M1196">
        <v>1000</v>
      </c>
      <c r="N1196" t="s">
        <v>17</v>
      </c>
    </row>
    <row r="1197" spans="1:14" ht="43.2" x14ac:dyDescent="0.3">
      <c r="A1197" t="s">
        <v>266</v>
      </c>
      <c r="B1197" s="5" t="s">
        <v>267</v>
      </c>
      <c r="C1197" s="1"/>
      <c r="D1197" s="1"/>
      <c r="E1197" s="1">
        <v>80808.820000000007</v>
      </c>
      <c r="F1197" s="1"/>
      <c r="G1197" s="1"/>
      <c r="H1197" s="2" t="s">
        <v>975</v>
      </c>
      <c r="I1197" s="2">
        <v>2021</v>
      </c>
      <c r="J1197" s="5" t="s">
        <v>93</v>
      </c>
      <c r="K1197" s="2" t="s">
        <v>94</v>
      </c>
      <c r="L1197" s="2" t="s">
        <v>95</v>
      </c>
      <c r="M1197">
        <v>1000</v>
      </c>
      <c r="N1197" t="s">
        <v>17</v>
      </c>
    </row>
    <row r="1198" spans="1:14" ht="43.2" x14ac:dyDescent="0.3">
      <c r="A1198" t="s">
        <v>145</v>
      </c>
      <c r="B1198" s="5" t="s">
        <v>146</v>
      </c>
      <c r="C1198" s="1"/>
      <c r="D1198" s="1"/>
      <c r="E1198" s="1">
        <v>21768.49</v>
      </c>
      <c r="F1198" s="1"/>
      <c r="G1198" s="1"/>
      <c r="H1198" s="2" t="s">
        <v>975</v>
      </c>
      <c r="I1198" s="2">
        <v>2021</v>
      </c>
      <c r="J1198" s="6" t="s">
        <v>952</v>
      </c>
      <c r="K1198" s="2" t="s">
        <v>94</v>
      </c>
      <c r="L1198" s="2" t="s">
        <v>95</v>
      </c>
      <c r="M1198" s="2">
        <v>1080</v>
      </c>
      <c r="N1198" s="2" t="s">
        <v>28</v>
      </c>
    </row>
    <row r="1199" spans="1:14" ht="28.8" x14ac:dyDescent="0.3">
      <c r="A1199" t="s">
        <v>791</v>
      </c>
      <c r="B1199" s="5" t="s">
        <v>792</v>
      </c>
      <c r="C1199" s="1">
        <v>125357.43</v>
      </c>
      <c r="D1199" s="1">
        <v>118483.7</v>
      </c>
      <c r="E1199" s="1">
        <v>119408.08</v>
      </c>
      <c r="F1199" s="1">
        <v>124262.58</v>
      </c>
      <c r="G1199" s="1"/>
      <c r="H1199" t="s">
        <v>964</v>
      </c>
      <c r="I1199">
        <v>2017</v>
      </c>
      <c r="J1199" s="5" t="s">
        <v>799</v>
      </c>
      <c r="K1199" t="s">
        <v>15</v>
      </c>
      <c r="L1199" t="s">
        <v>47</v>
      </c>
      <c r="M1199">
        <v>1000</v>
      </c>
      <c r="N1199" t="s">
        <v>17</v>
      </c>
    </row>
    <row r="1200" spans="1:14" x14ac:dyDescent="0.3">
      <c r="A1200" t="s">
        <v>85</v>
      </c>
      <c r="B1200" s="5" t="s">
        <v>86</v>
      </c>
      <c r="C1200" s="1"/>
      <c r="D1200" s="1"/>
      <c r="E1200" s="1">
        <v>126828.49</v>
      </c>
      <c r="F1200" s="1">
        <v>134264.22</v>
      </c>
      <c r="G1200" s="1">
        <v>141201.94999999998</v>
      </c>
      <c r="H1200" t="s">
        <v>976</v>
      </c>
      <c r="I1200">
        <v>2021</v>
      </c>
      <c r="J1200" s="5" t="s">
        <v>87</v>
      </c>
      <c r="K1200" t="s">
        <v>15</v>
      </c>
      <c r="L1200" t="s">
        <v>47</v>
      </c>
      <c r="M1200">
        <v>1080</v>
      </c>
      <c r="N1200" t="s">
        <v>28</v>
      </c>
    </row>
    <row r="1201" spans="1:14" ht="28.8" x14ac:dyDescent="0.3">
      <c r="A1201" t="s">
        <v>85</v>
      </c>
      <c r="B1201" s="5" t="s">
        <v>86</v>
      </c>
      <c r="C1201" s="1"/>
      <c r="D1201" s="1">
        <v>307.39</v>
      </c>
      <c r="E1201" s="1"/>
      <c r="F1201" s="1"/>
      <c r="G1201" s="1"/>
      <c r="H1201" t="s">
        <v>965</v>
      </c>
      <c r="I1201">
        <v>2020</v>
      </c>
      <c r="J1201" s="5" t="s">
        <v>113</v>
      </c>
      <c r="K1201" t="s">
        <v>46</v>
      </c>
      <c r="L1201" t="s">
        <v>114</v>
      </c>
      <c r="M1201">
        <v>1080</v>
      </c>
      <c r="N1201" t="s">
        <v>28</v>
      </c>
    </row>
    <row r="1202" spans="1:14" ht="28.8" x14ac:dyDescent="0.3">
      <c r="A1202" t="s">
        <v>85</v>
      </c>
      <c r="B1202" s="5" t="s">
        <v>86</v>
      </c>
      <c r="C1202" s="1">
        <v>35802.74</v>
      </c>
      <c r="D1202" s="1">
        <v>34812.400000000001</v>
      </c>
      <c r="E1202" s="1">
        <v>49202.2</v>
      </c>
      <c r="F1202" s="1">
        <v>51466.91</v>
      </c>
      <c r="G1202" s="1">
        <v>55558.44</v>
      </c>
      <c r="H1202" t="s">
        <v>966</v>
      </c>
      <c r="I1202">
        <v>2019</v>
      </c>
      <c r="J1202" s="5" t="s">
        <v>194</v>
      </c>
      <c r="K1202" t="s">
        <v>193</v>
      </c>
      <c r="L1202" t="s">
        <v>47</v>
      </c>
      <c r="M1202">
        <v>1080</v>
      </c>
      <c r="N1202" t="s">
        <v>28</v>
      </c>
    </row>
    <row r="1203" spans="1:14" ht="28.8" x14ac:dyDescent="0.3">
      <c r="A1203" t="s">
        <v>85</v>
      </c>
      <c r="B1203" s="5" t="s">
        <v>86</v>
      </c>
      <c r="C1203" s="1">
        <v>81006.53</v>
      </c>
      <c r="D1203" s="1">
        <v>76146.09</v>
      </c>
      <c r="E1203" s="1"/>
      <c r="F1203" s="1"/>
      <c r="G1203" s="1"/>
      <c r="H1203" t="s">
        <v>968</v>
      </c>
      <c r="I1203">
        <v>2018</v>
      </c>
      <c r="J1203" s="5" t="s">
        <v>493</v>
      </c>
      <c r="K1203" t="s">
        <v>15</v>
      </c>
      <c r="L1203" t="s">
        <v>16</v>
      </c>
      <c r="M1203">
        <v>1080</v>
      </c>
      <c r="N1203" t="s">
        <v>28</v>
      </c>
    </row>
    <row r="1204" spans="1:14" ht="28.8" x14ac:dyDescent="0.3">
      <c r="A1204" t="s">
        <v>85</v>
      </c>
      <c r="B1204" s="5" t="s">
        <v>86</v>
      </c>
      <c r="C1204" s="1"/>
      <c r="D1204" s="1"/>
      <c r="E1204" s="1">
        <v>55695</v>
      </c>
      <c r="F1204" s="1"/>
      <c r="G1204" s="1"/>
      <c r="H1204" t="s">
        <v>968</v>
      </c>
      <c r="I1204">
        <v>2021</v>
      </c>
      <c r="J1204" s="5" t="s">
        <v>508</v>
      </c>
      <c r="K1204" t="s">
        <v>46</v>
      </c>
      <c r="L1204" t="s">
        <v>16</v>
      </c>
      <c r="M1204">
        <v>1080</v>
      </c>
      <c r="N1204" t="s">
        <v>28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3" ma:contentTypeDescription="" ma:contentTypeScope="" ma:versionID="43bbf2f2273ba19932a786854f768876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3db7c11ca639451ef5022723db006c0e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4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3-2024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dexed="true" ma:internalName="PV_Nummer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2024-02-01T23:00:00+00:00</PV_Ontvangstdatum>
    <PV_Vraagdatum xmlns="eaa7ac44-3316-4fb7-a1db-447cf4f77e09">2024-01-31T23:00:00+00:00</PV_Vraagdatum>
    <PV_Documentsoort xmlns="eaa7ac44-3316-4fb7-a1db-447cf4f77e09" xsi:nil="true"/>
    <Datum xmlns="d182f509-706b-4aba-aa71-1d7dc8d24a05">2024-02-07T18:20:49+00:00</Datum>
    <PV_Vraagtype xmlns="eaa7ac44-3316-4fb7-a1db-447cf4f77e09">Schriftelijke Vraag (SV)</PV_Vraagtype>
    <AssignedTo xmlns="http://schemas.microsoft.com/sharepoint/v3">
      <UserInfo>
        <DisplayName>De Boiserie Bart</DisplayName>
        <AccountId>80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Jeugd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Goeman Hannelore</TermName>
          <TermId xmlns="http://schemas.microsoft.com/office/infopath/2007/PartnerControls">54d418b4-30f8-4bda-8530-6d7200353222</TermId>
        </TermInfo>
      </Terms>
    </a04fe73c7dda49b5833d29e7cb7059ca>
    <PV_Limietdatum xmlns="eaa7ac44-3316-4fb7-a1db-447cf4f77e09">2024-02-15T23:00:00+00:00</PV_Limietdatum>
    <Jaar xmlns="d182f509-706b-4aba-aa71-1d7dc8d24a05">2024</Jaar>
    <BronLibrary xmlns="d182f509-706b-4aba-aa71-1d7dc8d24a05">Parlementaire Vragen</BronLibrary>
    <Periode xmlns="d182f509-706b-4aba-aa71-1d7dc8d24a05">2023-2024</Periode>
    <PV_Nummer xmlns="eaa7ac44-3316-4fb7-a1db-447cf4f77e09">SV71</PV_Nummer>
    <PV_Status xmlns="eaa7ac44-3316-4fb7-a1db-447cf4f77e09">In Behandeling</PV_Status>
    <CategoryDescription xmlns="http://schemas.microsoft.com/sharepoint.v3" xsi:nil="true"/>
    <PV_Minister xmlns="eaa7ac44-3316-4fb7-a1db-447cf4f77e09">Dalle</PV_Minister>
    <TaxCatchAll xmlns="9a9ec0f0-7796-43d0-ac1f-4c8c46ee0bd1">
      <Value>1993</Value>
    </TaxCatchAll>
    <_dlc_DocId xmlns="d182f509-706b-4aba-aa71-1d7dc8d24a05">VF2AXFFXXUWR-10103827-16232</_dlc_DocId>
    <_dlc_DocIdUrl xmlns="d182f509-706b-4aba-aa71-1d7dc8d24a05">
      <Url>https://vlaamseoverheid.sharepoint.com/sites/CJM/p/_layouts/15/DocIdRedir.aspx?ID=VF2AXFFXXUWR-10103827-16232</Url>
      <Description>VF2AXFFXXUWR-10103827-16232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AF67CF4-74D6-4C01-A99A-2F1C0D5E3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4842C0-B2E2-41E7-9F35-0FCFC9B5C25A}">
  <ds:schemaRefs>
    <ds:schemaRef ds:uri="http://purl.org/dc/dcmitype/"/>
    <ds:schemaRef ds:uri="9a9ec0f0-7796-43d0-ac1f-4c8c46ee0bd1"/>
    <ds:schemaRef ds:uri="http://purl.org/dc/elements/1.1/"/>
    <ds:schemaRef ds:uri="http://schemas.microsoft.com/office/2006/documentManagement/types"/>
    <ds:schemaRef ds:uri="4a5bbe67-a8da-4aa0-b91b-62123359b05a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eaa7ac44-3316-4fb7-a1db-447cf4f77e09"/>
    <ds:schemaRef ds:uri="http://schemas.microsoft.com/sharepoint.v3"/>
    <ds:schemaRef ds:uri="d182f509-706b-4aba-aa71-1d7dc8d24a0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555ECB-93A0-4F96-A226-40C146E85C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0D9C77-D32A-413B-895F-96BB6B71B76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SubsBxl2019-2023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Coucke, Hilde</dc:creator>
  <cp:keywords/>
  <dc:description/>
  <cp:lastModifiedBy>De Clercq Ellen</cp:lastModifiedBy>
  <cp:revision/>
  <dcterms:created xsi:type="dcterms:W3CDTF">2024-02-07T16:20:52Z</dcterms:created>
  <dcterms:modified xsi:type="dcterms:W3CDTF">2024-02-21T08:29:55Z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1993</vt:lpwstr>
  </property>
  <property fmtid="{D5CDD505-2E9C-101B-9397-08002B2CF9AE}" pid="4" name="_dlc_DocIdItemGuid">
    <vt:lpwstr>bfeee213-94d8-4e0f-8d52-67a3d9d902c7</vt:lpwstr>
  </property>
  <property fmtid="{D5CDD505-2E9C-101B-9397-08002B2CF9AE}" pid="5" name="Meta_PV">
    <vt:lpwstr/>
  </property>
</Properties>
</file>