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mieke_declercq_mow_vlaanderen_be/Documents/Bureaublad/"/>
    </mc:Choice>
  </mc:AlternateContent>
  <xr:revisionPtr revIDLastSave="14" documentId="8_{676F43C7-8E55-4085-B9B7-D4ED2D8662AF}" xr6:coauthVersionLast="47" xr6:coauthVersionMax="47" xr10:uidLastSave="{E91641CE-CA56-4F2C-A4AD-D20812CF18EF}"/>
  <bookViews>
    <workbookView xWindow="28680" yWindow="-120" windowWidth="24240" windowHeight="17640" xr2:uid="{175CE2F8-4D60-459D-8CD3-E8C0533B9CED}"/>
  </bookViews>
  <sheets>
    <sheet name="FietsVEK 2023M11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3" l="1"/>
  <c r="H9" i="3" s="1"/>
  <c r="H4" i="3"/>
  <c r="G4" i="3"/>
  <c r="G5" i="3"/>
  <c r="G6" i="3"/>
  <c r="H6" i="3" s="1"/>
  <c r="G7" i="3"/>
  <c r="H7" i="3" s="1"/>
  <c r="G8" i="3"/>
  <c r="B22" i="3"/>
  <c r="G28" i="3"/>
  <c r="H27" i="3"/>
  <c r="G27" i="3"/>
  <c r="G26" i="3"/>
  <c r="H26" i="3" s="1"/>
  <c r="G25" i="3"/>
  <c r="H24" i="3"/>
  <c r="H23" i="3"/>
  <c r="G23" i="3"/>
  <c r="F22" i="3"/>
  <c r="E22" i="3"/>
  <c r="G21" i="3"/>
  <c r="G20" i="3"/>
  <c r="G19" i="3"/>
  <c r="G18" i="3"/>
  <c r="H17" i="3"/>
  <c r="G17" i="3"/>
  <c r="F16" i="3"/>
  <c r="E16" i="3"/>
  <c r="B16" i="3"/>
  <c r="G15" i="3"/>
  <c r="H15" i="3" s="1"/>
  <c r="G14" i="3"/>
  <c r="H14" i="3" s="1"/>
  <c r="G13" i="3"/>
  <c r="G12" i="3"/>
  <c r="G11" i="3"/>
  <c r="H11" i="3" s="1"/>
  <c r="F10" i="3"/>
  <c r="F29" i="3" s="1"/>
  <c r="E10" i="3"/>
  <c r="E29" i="3" s="1"/>
  <c r="D10" i="3"/>
  <c r="D29" i="3" s="1"/>
  <c r="B10" i="3"/>
  <c r="H3" i="3"/>
  <c r="G3" i="3"/>
  <c r="B3" i="3"/>
  <c r="F2" i="3"/>
  <c r="E2" i="3"/>
  <c r="D2" i="3"/>
  <c r="C2" i="3"/>
  <c r="C29" i="3" s="1"/>
  <c r="G2" i="3" l="1"/>
  <c r="G22" i="3"/>
  <c r="G16" i="3"/>
  <c r="H16" i="3" s="1"/>
  <c r="H5" i="3"/>
  <c r="H19" i="3"/>
  <c r="B2" i="3"/>
  <c r="B29" i="3" s="1"/>
  <c r="G10" i="3"/>
  <c r="G29" i="3" s="1"/>
  <c r="H13" i="3"/>
  <c r="H20" i="3"/>
  <c r="H22" i="3"/>
  <c r="H25" i="3"/>
  <c r="H18" i="3"/>
  <c r="H2" i="3" l="1"/>
  <c r="H10" i="3"/>
  <c r="H29" i="3"/>
</calcChain>
</file>

<file path=xl/sharedStrings.xml><?xml version="1.0" encoding="utf-8"?>
<sst xmlns="http://schemas.openxmlformats.org/spreadsheetml/2006/main" count="37" uniqueCount="19">
  <si>
    <t>Som van FietsVAK</t>
  </si>
  <si>
    <t>Som van VEK2020</t>
  </si>
  <si>
    <t>Som van VEK2021</t>
  </si>
  <si>
    <t>Som van VEK2022</t>
  </si>
  <si>
    <t>Som van VEK2023</t>
  </si>
  <si>
    <t>Som van VEK</t>
  </si>
  <si>
    <t>%</t>
  </si>
  <si>
    <t>AWV {Agentschap Wegen En Verkeer}*</t>
  </si>
  <si>
    <t>DMOW {Departement Mobiliteit en Openbare Werken}</t>
  </si>
  <si>
    <t>DVW {De Vlaamse Waterweg}</t>
  </si>
  <si>
    <t>DWV {De Werkvennootschap}</t>
  </si>
  <si>
    <t>LANTIS {Leefbaar Antwerpen door Innovatief Samenwerken}</t>
  </si>
  <si>
    <t>MDK {Agentschap voor Maritieme Dienstverlening en Kust}</t>
  </si>
  <si>
    <t>-</t>
  </si>
  <si>
    <t>Subsidie toolbox duurzame mobiliteit**</t>
  </si>
  <si>
    <t>AWV {Agentschap Wegen En Verkeer}</t>
  </si>
  <si>
    <t>Eindtotaal</t>
  </si>
  <si>
    <t>* Inclusief Fietsfonds (in 2020 niet opgevolgd via GIP)</t>
  </si>
  <si>
    <t>** Niet opgevolgd via het GIP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</si>
</sst>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3" xfId="0" applyBorder="1"/>
    <xf numFmtId="0" fontId="2" fillId="0" borderId="3" xfId="0" applyFont="1" applyBorder="1"/>
    <xf numFmtId="44" fontId="0" fillId="0" borderId="7" xfId="0" applyNumberFormat="1" applyBorder="1"/>
    <xf numFmtId="44" fontId="0" fillId="0" borderId="8" xfId="0" applyNumberFormat="1" applyBorder="1"/>
    <xf numFmtId="0" fontId="3" fillId="0" borderId="0" xfId="0" applyFont="1"/>
    <xf numFmtId="0" fontId="2" fillId="2" borderId="3" xfId="0" applyFont="1" applyFill="1" applyBorder="1" applyAlignment="1">
      <alignment horizontal="left"/>
    </xf>
    <xf numFmtId="44" fontId="2" fillId="2" borderId="2" xfId="0" applyNumberFormat="1" applyFont="1" applyFill="1" applyBorder="1"/>
    <xf numFmtId="44" fontId="2" fillId="2" borderId="6" xfId="0" applyNumberFormat="1" applyFont="1" applyFill="1" applyBorder="1"/>
    <xf numFmtId="10" fontId="2" fillId="2" borderId="2" xfId="1" applyNumberFormat="1" applyFont="1" applyFill="1" applyBorder="1"/>
    <xf numFmtId="0" fontId="2" fillId="3" borderId="2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44" fontId="4" fillId="0" borderId="7" xfId="0" applyNumberFormat="1" applyFont="1" applyBorder="1"/>
    <xf numFmtId="44" fontId="4" fillId="0" borderId="0" xfId="0" applyNumberFormat="1" applyFont="1"/>
    <xf numFmtId="10" fontId="4" fillId="0" borderId="7" xfId="1" applyNumberFormat="1" applyFont="1" applyBorder="1"/>
    <xf numFmtId="44" fontId="4" fillId="0" borderId="8" xfId="0" applyNumberFormat="1" applyFont="1" applyBorder="1"/>
    <xf numFmtId="44" fontId="0" fillId="0" borderId="0" xfId="0" applyNumberFormat="1"/>
    <xf numFmtId="44" fontId="2" fillId="0" borderId="8" xfId="0" applyNumberFormat="1" applyFont="1" applyBorder="1"/>
    <xf numFmtId="44" fontId="2" fillId="0" borderId="1" xfId="0" applyNumberFormat="1" applyFont="1" applyBorder="1"/>
    <xf numFmtId="10" fontId="2" fillId="0" borderId="8" xfId="1" applyNumberFormat="1" applyFont="1" applyBorder="1"/>
    <xf numFmtId="44" fontId="0" fillId="0" borderId="9" xfId="0" applyNumberFormat="1" applyBorder="1"/>
    <xf numFmtId="44" fontId="0" fillId="0" borderId="10" xfId="0" applyNumberFormat="1" applyBorder="1"/>
    <xf numFmtId="9" fontId="0" fillId="0" borderId="0" xfId="1" applyFont="1" applyFill="1"/>
    <xf numFmtId="10" fontId="4" fillId="0" borderId="7" xfId="1" quotePrefix="1" applyNumberFormat="1" applyFont="1" applyBorder="1" applyAlignment="1">
      <alignment horizontal="right"/>
    </xf>
    <xf numFmtId="10" fontId="4" fillId="0" borderId="8" xfId="1" quotePrefix="1" applyNumberFormat="1" applyFont="1" applyBorder="1" applyAlignment="1">
      <alignment horizontal="right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BBA15-E0BA-4573-917D-60209DED949E}">
  <dimension ref="A1:I32"/>
  <sheetViews>
    <sheetView tabSelected="1" workbookViewId="0">
      <selection activeCell="C32" sqref="C32"/>
    </sheetView>
  </sheetViews>
  <sheetFormatPr defaultRowHeight="14.45"/>
  <cols>
    <col min="1" max="1" width="54.42578125" bestFit="1" customWidth="1"/>
    <col min="2" max="2" width="19.28515625" bestFit="1" customWidth="1"/>
    <col min="3" max="3" width="16.42578125" bestFit="1" customWidth="1"/>
    <col min="4" max="5" width="17.5703125" bestFit="1" customWidth="1"/>
    <col min="6" max="6" width="16.42578125" bestFit="1" customWidth="1"/>
    <col min="7" max="7" width="17.5703125" bestFit="1" customWidth="1"/>
    <col min="8" max="8" width="16.42578125" bestFit="1" customWidth="1"/>
    <col min="9" max="9" width="16.5703125" bestFit="1" customWidth="1"/>
  </cols>
  <sheetData>
    <row r="1" spans="1:9">
      <c r="A1" s="10"/>
      <c r="B1" s="11" t="s">
        <v>0</v>
      </c>
      <c r="C1" s="12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</row>
    <row r="2" spans="1:9">
      <c r="A2" s="6">
        <v>2020</v>
      </c>
      <c r="B2" s="7">
        <f>SUM(B3:B9)</f>
        <v>178763466</v>
      </c>
      <c r="C2" s="7">
        <f>SUM(C3:C9)</f>
        <v>84732181.163749412</v>
      </c>
      <c r="D2" s="7">
        <f>SUM(D3:D8)</f>
        <v>8211132.5488</v>
      </c>
      <c r="E2" s="7">
        <f>SUM(E3:E8)</f>
        <v>22871980.190099999</v>
      </c>
      <c r="F2" s="7">
        <f>SUM(F3:F8)</f>
        <v>22032009.477700002</v>
      </c>
      <c r="G2" s="8">
        <f>SUM(G3:G9)</f>
        <v>137847303.3803494</v>
      </c>
      <c r="H2" s="9">
        <f>G2/B2</f>
        <v>0.77111563377468528</v>
      </c>
    </row>
    <row r="3" spans="1:9">
      <c r="A3" s="1" t="s">
        <v>7</v>
      </c>
      <c r="B3" s="13">
        <f>11125046-487979+92452618</f>
        <v>103089685</v>
      </c>
      <c r="C3" s="13">
        <v>75382787.341949418</v>
      </c>
      <c r="D3" s="13"/>
      <c r="E3" s="13"/>
      <c r="F3" s="13"/>
      <c r="G3" s="14">
        <f>SUM(C3:F3)</f>
        <v>75382787.341949418</v>
      </c>
      <c r="H3" s="15">
        <f>G3/B3</f>
        <v>0.73123501485089826</v>
      </c>
      <c r="I3" s="23"/>
    </row>
    <row r="4" spans="1:9">
      <c r="A4" s="1" t="s">
        <v>8</v>
      </c>
      <c r="B4" s="3">
        <v>910539</v>
      </c>
      <c r="C4" s="3"/>
      <c r="D4" s="3"/>
      <c r="E4" s="3"/>
      <c r="F4" s="3"/>
      <c r="G4" s="14">
        <f t="shared" ref="G4:G9" si="0">SUM(C4:F4)</f>
        <v>0</v>
      </c>
      <c r="H4" s="15">
        <f t="shared" ref="H4:H9" si="1">G4/B4</f>
        <v>0</v>
      </c>
      <c r="I4" s="23"/>
    </row>
    <row r="5" spans="1:9">
      <c r="A5" s="1" t="s">
        <v>9</v>
      </c>
      <c r="B5" s="13">
        <v>18354073</v>
      </c>
      <c r="C5" s="13">
        <v>3404391.8097999999</v>
      </c>
      <c r="D5" s="13">
        <v>3079171.2498000003</v>
      </c>
      <c r="E5" s="13">
        <v>5328930.6925999997</v>
      </c>
      <c r="F5" s="13">
        <v>1602636.6077000001</v>
      </c>
      <c r="G5" s="14">
        <f t="shared" si="0"/>
        <v>13415130.3599</v>
      </c>
      <c r="H5" s="15">
        <f t="shared" si="1"/>
        <v>0.73090754078944764</v>
      </c>
      <c r="I5" s="23"/>
    </row>
    <row r="6" spans="1:9">
      <c r="A6" s="1" t="s">
        <v>10</v>
      </c>
      <c r="B6" s="3">
        <v>53252620</v>
      </c>
      <c r="C6" s="3">
        <v>5457023.012000001</v>
      </c>
      <c r="D6" s="3">
        <v>5131961.2989999996</v>
      </c>
      <c r="E6" s="3">
        <v>14112259.497500001</v>
      </c>
      <c r="F6" s="3">
        <v>18587072.870000001</v>
      </c>
      <c r="G6" s="14">
        <f t="shared" si="0"/>
        <v>43288316.678499997</v>
      </c>
      <c r="H6" s="15">
        <f t="shared" si="1"/>
        <v>0.8128861392829122</v>
      </c>
      <c r="I6" s="23"/>
    </row>
    <row r="7" spans="1:9">
      <c r="A7" s="1" t="s">
        <v>11</v>
      </c>
      <c r="B7" s="3">
        <v>2668570</v>
      </c>
      <c r="C7" s="3"/>
      <c r="D7" s="3"/>
      <c r="E7" s="3">
        <v>3430790</v>
      </c>
      <c r="F7" s="3">
        <v>1842300</v>
      </c>
      <c r="G7" s="14">
        <f t="shared" si="0"/>
        <v>5273090</v>
      </c>
      <c r="H7" s="15">
        <f t="shared" si="1"/>
        <v>1.9759983811554502</v>
      </c>
      <c r="I7" s="23"/>
    </row>
    <row r="8" spans="1:9">
      <c r="A8" s="1" t="s">
        <v>12</v>
      </c>
      <c r="B8" s="3">
        <v>0</v>
      </c>
      <c r="C8" s="3"/>
      <c r="D8" s="3"/>
      <c r="E8" s="3"/>
      <c r="F8" s="3"/>
      <c r="G8" s="14">
        <f t="shared" si="0"/>
        <v>0</v>
      </c>
      <c r="H8" s="24" t="s">
        <v>13</v>
      </c>
      <c r="I8" s="23"/>
    </row>
    <row r="9" spans="1:9">
      <c r="A9" s="1" t="s">
        <v>14</v>
      </c>
      <c r="B9" s="3">
        <v>487979</v>
      </c>
      <c r="C9" s="3">
        <v>487979</v>
      </c>
      <c r="D9" s="3"/>
      <c r="E9" s="3"/>
      <c r="F9" s="3"/>
      <c r="G9" s="14">
        <f t="shared" si="0"/>
        <v>487979</v>
      </c>
      <c r="H9" s="15">
        <f t="shared" si="1"/>
        <v>1</v>
      </c>
      <c r="I9" s="23"/>
    </row>
    <row r="10" spans="1:9">
      <c r="A10" s="6">
        <v>2021</v>
      </c>
      <c r="B10" s="7">
        <f>SUM(B11:B15)</f>
        <v>329245151</v>
      </c>
      <c r="C10" s="7"/>
      <c r="D10" s="7">
        <f>SUM(D11:D15)</f>
        <v>149914143.67300111</v>
      </c>
      <c r="E10" s="7">
        <f>SUM(E11:E15)</f>
        <v>31275892.972190712</v>
      </c>
      <c r="F10" s="7">
        <f>SUM(F11:F15)</f>
        <v>21389711.221367247</v>
      </c>
      <c r="G10" s="8">
        <f>SUM(G11:G15)</f>
        <v>202579747.86655909</v>
      </c>
      <c r="H10" s="9">
        <f>G10/B10</f>
        <v>0.61528544080686887</v>
      </c>
      <c r="I10" s="23"/>
    </row>
    <row r="11" spans="1:9">
      <c r="A11" s="1" t="s">
        <v>15</v>
      </c>
      <c r="B11" s="3">
        <v>189572999</v>
      </c>
      <c r="D11" s="13">
        <v>130546027.02960004</v>
      </c>
      <c r="E11" s="13"/>
      <c r="F11" s="13"/>
      <c r="G11" s="14">
        <f>SUM(D11:F11)</f>
        <v>130546027.02960004</v>
      </c>
      <c r="H11" s="15">
        <f>G11/B11</f>
        <v>0.68863196614619171</v>
      </c>
      <c r="I11" s="23"/>
    </row>
    <row r="12" spans="1:9">
      <c r="A12" s="1" t="s">
        <v>8</v>
      </c>
      <c r="B12" s="3">
        <v>0</v>
      </c>
      <c r="C12" s="13"/>
      <c r="D12" s="13"/>
      <c r="E12" s="13"/>
      <c r="F12" s="13"/>
      <c r="G12" s="14">
        <f t="shared" ref="G12:G15" si="2">SUM(D12:F12)</f>
        <v>0</v>
      </c>
      <c r="H12" s="24" t="s">
        <v>13</v>
      </c>
      <c r="I12" s="23"/>
    </row>
    <row r="13" spans="1:9">
      <c r="A13" s="1" t="s">
        <v>9</v>
      </c>
      <c r="B13" s="3">
        <v>24376108</v>
      </c>
      <c r="C13" s="13"/>
      <c r="D13" s="17">
        <v>6262276.0994910775</v>
      </c>
      <c r="E13" s="13">
        <v>11742583.063690711</v>
      </c>
      <c r="F13" s="13">
        <v>3883690.4313672478</v>
      </c>
      <c r="G13" s="14">
        <f t="shared" si="2"/>
        <v>21888549.594549038</v>
      </c>
      <c r="H13" s="15">
        <f t="shared" ref="H12:H15" si="3">G13/B13</f>
        <v>0.8979509606106536</v>
      </c>
      <c r="I13" s="23"/>
    </row>
    <row r="14" spans="1:9">
      <c r="A14" s="1" t="s">
        <v>10</v>
      </c>
      <c r="B14" s="3">
        <v>46228214</v>
      </c>
      <c r="C14" s="13"/>
      <c r="D14" s="13">
        <v>9502840.5439099967</v>
      </c>
      <c r="E14" s="13">
        <v>16658079.908500001</v>
      </c>
      <c r="F14" s="13">
        <v>10629050.789999999</v>
      </c>
      <c r="G14" s="14">
        <f t="shared" si="2"/>
        <v>36789971.242409997</v>
      </c>
      <c r="H14" s="15">
        <f t="shared" si="3"/>
        <v>0.79583371406929104</v>
      </c>
      <c r="I14" s="23"/>
    </row>
    <row r="15" spans="1:9">
      <c r="A15" s="1" t="s">
        <v>11</v>
      </c>
      <c r="B15" s="4">
        <v>69067830</v>
      </c>
      <c r="C15" s="16"/>
      <c r="D15" s="16">
        <v>3603000</v>
      </c>
      <c r="E15" s="16">
        <v>2875230</v>
      </c>
      <c r="F15" s="16">
        <v>6876970</v>
      </c>
      <c r="G15" s="14">
        <f t="shared" si="2"/>
        <v>13355200</v>
      </c>
      <c r="H15" s="15">
        <f t="shared" si="3"/>
        <v>0.19336353842302559</v>
      </c>
      <c r="I15" s="23"/>
    </row>
    <row r="16" spans="1:9">
      <c r="A16" s="6">
        <v>2022</v>
      </c>
      <c r="B16" s="7">
        <f>SUM(B17:B21)</f>
        <v>331330651</v>
      </c>
      <c r="C16" s="7"/>
      <c r="D16" s="7"/>
      <c r="E16" s="7">
        <f>SUM(E17:E21)</f>
        <v>88383117.101420105</v>
      </c>
      <c r="F16" s="7">
        <f>SUM(F17:F21)</f>
        <v>10675129.120382564</v>
      </c>
      <c r="G16" s="8">
        <f>SUM(G17:G21)</f>
        <v>99058246.221802667</v>
      </c>
      <c r="H16" s="9">
        <f>G16/B16</f>
        <v>0.29897097030664593</v>
      </c>
      <c r="I16" s="23"/>
    </row>
    <row r="17" spans="1:9">
      <c r="A17" s="1" t="s">
        <v>15</v>
      </c>
      <c r="B17" s="3">
        <v>180701619</v>
      </c>
      <c r="C17" s="3"/>
      <c r="D17" s="3"/>
      <c r="E17" s="13">
        <v>60590037.053999953</v>
      </c>
      <c r="F17" s="13">
        <v>3189773.5060000005</v>
      </c>
      <c r="G17" s="14">
        <f>SUM(E17:F17)</f>
        <v>63779810.55999995</v>
      </c>
      <c r="H17" s="15">
        <f>G17/B17</f>
        <v>0.3529564976393485</v>
      </c>
      <c r="I17" s="23"/>
    </row>
    <row r="18" spans="1:9">
      <c r="A18" s="1" t="s">
        <v>9</v>
      </c>
      <c r="B18" s="3">
        <v>77210894</v>
      </c>
      <c r="C18" s="3"/>
      <c r="D18" s="3"/>
      <c r="E18" s="13">
        <v>10226275.492020153</v>
      </c>
      <c r="F18" s="13">
        <v>7057639.5143825645</v>
      </c>
      <c r="G18" s="14">
        <f t="shared" ref="G18:G21" si="4">SUM(E18:F18)</f>
        <v>17283915.006402716</v>
      </c>
      <c r="H18" s="15">
        <f t="shared" ref="H18:H21" si="5">G18/B18</f>
        <v>0.22385332057420182</v>
      </c>
      <c r="I18" s="23"/>
    </row>
    <row r="19" spans="1:9">
      <c r="A19" s="1" t="s">
        <v>10</v>
      </c>
      <c r="B19" s="3">
        <v>68348938</v>
      </c>
      <c r="C19" s="3"/>
      <c r="D19" s="3"/>
      <c r="E19" s="13">
        <v>16895604.555399995</v>
      </c>
      <c r="F19" s="13">
        <v>427716.1</v>
      </c>
      <c r="G19" s="14">
        <f t="shared" si="4"/>
        <v>17323320.655399997</v>
      </c>
      <c r="H19" s="15">
        <f t="shared" si="5"/>
        <v>0.25345413055869276</v>
      </c>
      <c r="I19" s="23"/>
    </row>
    <row r="20" spans="1:9">
      <c r="A20" s="1" t="s">
        <v>11</v>
      </c>
      <c r="B20" s="3">
        <v>5069200</v>
      </c>
      <c r="C20" s="3"/>
      <c r="D20" s="3"/>
      <c r="E20" s="13">
        <v>671200</v>
      </c>
      <c r="F20" s="13"/>
      <c r="G20" s="14">
        <f t="shared" si="4"/>
        <v>671200</v>
      </c>
      <c r="H20" s="15">
        <f t="shared" si="5"/>
        <v>0.13240748047029116</v>
      </c>
      <c r="I20" s="23"/>
    </row>
    <row r="21" spans="1:9">
      <c r="A21" s="1" t="s">
        <v>12</v>
      </c>
      <c r="B21" s="4">
        <v>0</v>
      </c>
      <c r="C21" s="4"/>
      <c r="D21" s="4"/>
      <c r="E21" s="4"/>
      <c r="F21" s="4"/>
      <c r="G21" s="14">
        <f t="shared" si="4"/>
        <v>0</v>
      </c>
      <c r="H21" s="24" t="s">
        <v>13</v>
      </c>
      <c r="I21" s="23"/>
    </row>
    <row r="22" spans="1:9">
      <c r="A22" s="6">
        <v>2023</v>
      </c>
      <c r="B22" s="7">
        <f>SUM(B23:B28)</f>
        <v>274586586.54000002</v>
      </c>
      <c r="C22" s="7"/>
      <c r="D22" s="7"/>
      <c r="E22" s="7">
        <f>SUM(E23:E28)</f>
        <v>0</v>
      </c>
      <c r="F22" s="7">
        <f>SUM(F23:F28)</f>
        <v>23754816.974799998</v>
      </c>
      <c r="G22" s="8">
        <f>SUM(G23:G28)</f>
        <v>23754816.974799998</v>
      </c>
      <c r="H22" s="9">
        <f>G22/B22</f>
        <v>8.6511206807764252E-2</v>
      </c>
      <c r="I22" s="23"/>
    </row>
    <row r="23" spans="1:9">
      <c r="A23" s="1" t="s">
        <v>15</v>
      </c>
      <c r="B23" s="3">
        <v>161272026.87</v>
      </c>
      <c r="C23" s="3"/>
      <c r="D23" s="3"/>
      <c r="E23" s="13"/>
      <c r="F23" s="13"/>
      <c r="G23" s="14">
        <f>F23</f>
        <v>0</v>
      </c>
      <c r="H23" s="15">
        <f>G23/B23</f>
        <v>0</v>
      </c>
      <c r="I23" s="23"/>
    </row>
    <row r="24" spans="1:9">
      <c r="A24" s="1" t="s">
        <v>8</v>
      </c>
      <c r="B24" s="3">
        <v>31834.1</v>
      </c>
      <c r="C24" s="21"/>
      <c r="D24" s="3"/>
      <c r="E24" s="13"/>
      <c r="F24" s="13">
        <v>22356.5448</v>
      </c>
      <c r="G24" s="14">
        <v>22356.5448</v>
      </c>
      <c r="H24" s="15">
        <f t="shared" ref="H24:H28" si="6">G24/B24</f>
        <v>0.70228292302907891</v>
      </c>
      <c r="I24" s="23"/>
    </row>
    <row r="25" spans="1:9">
      <c r="A25" s="1" t="s">
        <v>9</v>
      </c>
      <c r="B25" s="3">
        <v>33169249.559999999</v>
      </c>
      <c r="C25" s="3"/>
      <c r="D25" s="3"/>
      <c r="E25" s="13"/>
      <c r="F25" s="13">
        <v>7433069.3499999996</v>
      </c>
      <c r="G25" s="14">
        <f t="shared" ref="G25:G28" si="7">F25</f>
        <v>7433069.3499999996</v>
      </c>
      <c r="H25" s="15">
        <f t="shared" si="6"/>
        <v>0.22409519204087774</v>
      </c>
      <c r="I25" s="23"/>
    </row>
    <row r="26" spans="1:9">
      <c r="A26" s="1" t="s">
        <v>10</v>
      </c>
      <c r="B26" s="3">
        <v>74833466.010000005</v>
      </c>
      <c r="C26" s="3"/>
      <c r="D26" s="3"/>
      <c r="E26" s="13"/>
      <c r="F26" s="13">
        <v>14962621.08</v>
      </c>
      <c r="G26" s="14">
        <f t="shared" si="7"/>
        <v>14962621.08</v>
      </c>
      <c r="H26" s="15">
        <f t="shared" si="6"/>
        <v>0.19994558421229003</v>
      </c>
      <c r="I26" s="23"/>
    </row>
    <row r="27" spans="1:9">
      <c r="A27" s="1" t="s">
        <v>11</v>
      </c>
      <c r="B27" s="3">
        <v>5280010</v>
      </c>
      <c r="C27" s="3"/>
      <c r="D27" s="3"/>
      <c r="E27" s="13"/>
      <c r="F27" s="13">
        <v>1336770</v>
      </c>
      <c r="G27" s="14">
        <f t="shared" si="7"/>
        <v>1336770</v>
      </c>
      <c r="H27" s="15">
        <f t="shared" si="6"/>
        <v>0.25317565686428622</v>
      </c>
      <c r="I27" s="23"/>
    </row>
    <row r="28" spans="1:9">
      <c r="A28" s="1" t="s">
        <v>12</v>
      </c>
      <c r="B28" s="4">
        <v>0</v>
      </c>
      <c r="C28" s="22"/>
      <c r="D28" s="4"/>
      <c r="E28" s="4"/>
      <c r="F28" s="4"/>
      <c r="G28" s="16">
        <f t="shared" si="7"/>
        <v>0</v>
      </c>
      <c r="H28" s="25" t="s">
        <v>13</v>
      </c>
      <c r="I28" s="23"/>
    </row>
    <row r="29" spans="1:9">
      <c r="A29" s="2" t="s">
        <v>16</v>
      </c>
      <c r="B29" s="18">
        <f>B16+B10+B2+B22</f>
        <v>1113925854.54</v>
      </c>
      <c r="C29" s="18">
        <f>C2</f>
        <v>84732181.163749412</v>
      </c>
      <c r="D29" s="18">
        <f>D10+D2</f>
        <v>158125276.2218011</v>
      </c>
      <c r="E29" s="18">
        <f>E16+E10+E2</f>
        <v>142530990.2637108</v>
      </c>
      <c r="F29" s="18">
        <f>F16+F10+F2+F22</f>
        <v>77851666.794249803</v>
      </c>
      <c r="G29" s="19">
        <f>SUM(G2,G10,G16,G22)</f>
        <v>463240114.44351113</v>
      </c>
      <c r="H29" s="20">
        <f>G29/B29</f>
        <v>0.415862611102431</v>
      </c>
      <c r="I29" s="23"/>
    </row>
    <row r="31" spans="1:9">
      <c r="A31" s="5" t="s">
        <v>17</v>
      </c>
      <c r="G31" s="17"/>
    </row>
    <row r="32" spans="1:9">
      <c r="A32" s="5" t="s">
        <v>18</v>
      </c>
    </row>
  </sheetData>
  <pageMargins left="0.7" right="0.7" top="0.75" bottom="0.75" header="0.3" footer="0.3"/>
  <pageSetup paperSize="9" orientation="portrait" r:id="rId1"/>
  <ignoredErrors>
    <ignoredError sqref="G4:G9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8" ma:contentTypeDescription="Een nieuw document maken." ma:contentTypeScope="" ma:versionID="b99ae7271d7d9be18a8cdabe7db8adbf">
  <xsd:schema xmlns:xsd="http://www.w3.org/2001/XMLSchema" xmlns:xs="http://www.w3.org/2001/XMLSchema" xmlns:p="http://schemas.microsoft.com/office/2006/metadata/properties" xmlns:ns2="ceeae0c4-f3ff-4153-af2f-582bafa5e89e" xmlns:ns3="03d5240a-782c-4048-8313-d01b5d6ab2a6" xmlns:ns4="9a9ec0f0-7796-43d0-ac1f-4c8c46ee0bd1" targetNamespace="http://schemas.microsoft.com/office/2006/metadata/properties" ma:root="true" ma:fieldsID="ced3c2217a9955469f1bf84388f50d7e" ns2:_="" ns3:_="" ns4:_="">
    <xsd:import namespace="ceeae0c4-f3ff-4153-af2f-582bafa5e89e"/>
    <xsd:import namespace="03d5240a-782c-4048-8313-d01b5d6ab2a6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0a945e16-1173-4b0b-8dcb-f12d6cac252a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3d5240a-782c-4048-8313-d01b5d6ab2a6">
      <Terms xmlns="http://schemas.microsoft.com/office/infopath/2007/PartnerControls"/>
    </lcf76f155ced4ddcb4097134ff3c332f>
    <TaxCatchAll xmlns="9a9ec0f0-7796-43d0-ac1f-4c8c46ee0bd1" xsi:nil="true"/>
  </documentManagement>
</p:properties>
</file>

<file path=customXml/itemProps1.xml><?xml version="1.0" encoding="utf-8"?>
<ds:datastoreItem xmlns:ds="http://schemas.openxmlformats.org/officeDocument/2006/customXml" ds:itemID="{6F6A0C13-63B1-4682-9DAF-9ABE7BB13AD6}"/>
</file>

<file path=customXml/itemProps2.xml><?xml version="1.0" encoding="utf-8"?>
<ds:datastoreItem xmlns:ds="http://schemas.openxmlformats.org/officeDocument/2006/customXml" ds:itemID="{F36FE44A-D895-4096-8BF9-F76D7A15014E}"/>
</file>

<file path=customXml/itemProps3.xml><?xml version="1.0" encoding="utf-8"?>
<ds:datastoreItem xmlns:ds="http://schemas.openxmlformats.org/officeDocument/2006/customXml" ds:itemID="{12454DA4-C828-4F21-A943-C5FA25A8AE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Janssen, Sigrid</dc:creator>
  <cp:keywords/>
  <dc:description/>
  <cp:lastModifiedBy>Declercq Mieke</cp:lastModifiedBy>
  <cp:revision/>
  <dcterms:created xsi:type="dcterms:W3CDTF">2023-10-03T12:55:21Z</dcterms:created>
  <dcterms:modified xsi:type="dcterms:W3CDTF">2024-01-17T08:46:51Z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0x0101005F0580FA5ED8A7428EB23A40909A29DA</vt:lpwstr>
  </property>
</Properties>
</file>