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secr\Parlementaire vragen\2022\"/>
    </mc:Choice>
  </mc:AlternateContent>
  <xr:revisionPtr revIDLastSave="0" documentId="8_{62B82935-F2AD-443E-810A-C9FF4C03EADF}" xr6:coauthVersionLast="47" xr6:coauthVersionMax="47" xr10:uidLastSave="{00000000-0000-0000-0000-000000000000}"/>
  <bookViews>
    <workbookView xWindow="-108" yWindow="-108" windowWidth="23256" windowHeight="12576" xr2:uid="{470BE6E5-B2EE-40CC-9A2B-4B8E7FC53E47}"/>
  </bookViews>
  <sheets>
    <sheet name="vraag 1" sheetId="1" r:id="rId1"/>
    <sheet name=" vraag 5 proj herstelfonds" sheetId="3" r:id="rId2"/>
  </sheets>
  <definedNames>
    <definedName name="__Fieldmark__2320_1507351858" localSheetId="1">' vraag 5 proj herstelfonds'!#REF!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3" l="1"/>
  <c r="F66" i="3"/>
  <c r="F65" i="3"/>
  <c r="F64" i="3"/>
  <c r="F63" i="3"/>
  <c r="F62" i="3"/>
  <c r="F61" i="3"/>
  <c r="F60" i="3"/>
  <c r="F59" i="3"/>
  <c r="F57" i="3"/>
  <c r="F56" i="3"/>
  <c r="F55" i="3"/>
  <c r="F54" i="3"/>
  <c r="F53" i="3"/>
  <c r="F52" i="3"/>
  <c r="F51" i="3"/>
  <c r="F50" i="3"/>
  <c r="F49" i="3"/>
  <c r="F48" i="3"/>
  <c r="F47" i="3"/>
  <c r="F46" i="3"/>
  <c r="D45" i="3"/>
  <c r="F45" i="3" s="1"/>
  <c r="F44" i="3"/>
  <c r="F43" i="3"/>
  <c r="F42" i="3"/>
  <c r="F41" i="3"/>
  <c r="F40" i="3"/>
  <c r="F39" i="3"/>
  <c r="F38" i="3"/>
  <c r="F37" i="3"/>
  <c r="F36" i="3"/>
  <c r="F35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E14" i="3"/>
  <c r="D14" i="3"/>
  <c r="D68" i="3" s="1"/>
  <c r="F13" i="3"/>
  <c r="F12" i="3"/>
  <c r="F11" i="3"/>
  <c r="F10" i="3"/>
  <c r="F9" i="3"/>
  <c r="F8" i="3"/>
  <c r="F7" i="3"/>
  <c r="F6" i="3"/>
  <c r="F5" i="3"/>
  <c r="F4" i="3"/>
  <c r="F3" i="3"/>
  <c r="F2" i="3"/>
  <c r="F68" i="3" s="1"/>
  <c r="G99" i="1" l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4" i="1"/>
  <c r="H134" i="1" s="1"/>
  <c r="G137" i="1"/>
  <c r="H137" i="1" s="1"/>
  <c r="G98" i="1"/>
  <c r="H98" i="1" s="1"/>
  <c r="G89" i="1"/>
  <c r="H89" i="1" s="1"/>
  <c r="G90" i="1"/>
  <c r="H90" i="1" s="1"/>
  <c r="G91" i="1"/>
  <c r="H91" i="1" s="1"/>
  <c r="G92" i="1"/>
  <c r="H92" i="1" s="1"/>
  <c r="G93" i="1"/>
  <c r="H93" i="1" s="1"/>
  <c r="G96" i="1"/>
  <c r="H96" i="1" s="1"/>
  <c r="G74" i="1" l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73" i="1" l="1"/>
  <c r="H73" i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/>
  <c r="G53" i="1"/>
  <c r="H53" i="1" s="1"/>
  <c r="G52" i="1"/>
  <c r="H52" i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2" i="1"/>
  <c r="H2" i="1" s="1"/>
  <c r="G10" i="1"/>
  <c r="H10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 l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11" i="1"/>
  <c r="H11" i="1" s="1"/>
  <c r="G12" i="1"/>
  <c r="H12" i="1" s="1"/>
  <c r="G13" i="1"/>
  <c r="H13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</calcChain>
</file>

<file path=xl/sharedStrings.xml><?xml version="1.0" encoding="utf-8"?>
<sst xmlns="http://schemas.openxmlformats.org/spreadsheetml/2006/main" count="733" uniqueCount="173">
  <si>
    <t>Maatregel</t>
  </si>
  <si>
    <t>Jaar</t>
  </si>
  <si>
    <t>Provincie</t>
  </si>
  <si>
    <t>Leadergebied</t>
  </si>
  <si>
    <t>Aantal projecten</t>
  </si>
  <si>
    <t>Vlaams aandeel</t>
  </si>
  <si>
    <t>Provinciaal aandeel</t>
  </si>
  <si>
    <t>Leader</t>
  </si>
  <si>
    <t>Vlaams-Brabant</t>
  </si>
  <si>
    <t>Hageland</t>
  </si>
  <si>
    <t>Pajottenland</t>
  </si>
  <si>
    <t>Antwerpen</t>
  </si>
  <si>
    <t>Kempen Oost</t>
  </si>
  <si>
    <t>Kempen Zuid</t>
  </si>
  <si>
    <t>MarkAante Kempen</t>
  </si>
  <si>
    <t>Limburg</t>
  </si>
  <si>
    <t>Haspengouw</t>
  </si>
  <si>
    <t>Kempen-Maasland</t>
  </si>
  <si>
    <t>Oost-Vlaanderen</t>
  </si>
  <si>
    <t>Meetjesland</t>
  </si>
  <si>
    <t>Waasland</t>
  </si>
  <si>
    <t>Vlaamse Ardennen</t>
  </si>
  <si>
    <t>West-Vlaanderen</t>
  </si>
  <si>
    <t>Midden-West-Vlaanderen</t>
  </si>
  <si>
    <t>Westhoek</t>
  </si>
  <si>
    <t>Subsidie</t>
  </si>
  <si>
    <t>procedure nog lopende</t>
  </si>
  <si>
    <t>OKW</t>
  </si>
  <si>
    <t>nvt</t>
  </si>
  <si>
    <t>geen nieuwe projecten goedgekeurd. Alle goedgekeurde projecten van 2018 liepen door in 2019 en kregen deze middelen</t>
  </si>
  <si>
    <t>Project-promotor</t>
  </si>
  <si>
    <t>Titel project</t>
  </si>
  <si>
    <t>Totale goedgekeurde projectkost €</t>
  </si>
  <si>
    <t xml:space="preserve">Totaal goedgekeurd subsidie% </t>
  </si>
  <si>
    <t>Goedgekeurde Europese subsidie</t>
  </si>
  <si>
    <t>ANT</t>
  </si>
  <si>
    <t>stad Hoogstraten</t>
  </si>
  <si>
    <t>Groene derde plekken voor de toekomst</t>
  </si>
  <si>
    <t>gemeente Retie</t>
  </si>
  <si>
    <t>Ontmoetingsplekken langs de vaart</t>
  </si>
  <si>
    <t>gemeente Zoersel</t>
  </si>
  <si>
    <t>Buurtpaviljoen Zoersel</t>
  </si>
  <si>
    <t>gemeente Essen</t>
  </si>
  <si>
    <t>Inclusief multimove-pad Essen</t>
  </si>
  <si>
    <t>Heropbeuring vzw</t>
  </si>
  <si>
    <t>Samen op den buiten. (Her)beleven op de Mickhoeve</t>
  </si>
  <si>
    <t>Regionaal Landschap Rivierenland vzw</t>
  </si>
  <si>
    <t>Samen op pad uitbreiding</t>
  </si>
  <si>
    <t>Kempens Landschap vzw</t>
  </si>
  <si>
    <t>Ontsluiting van Hof Ter Laken, het decor van Pallieter aan de Grote Nete</t>
  </si>
  <si>
    <t>gemeente Lille</t>
  </si>
  <si>
    <t>Kleine Wildernis Gierle</t>
  </si>
  <si>
    <t>gemeente Ranst</t>
  </si>
  <si>
    <t>Kindlinten in het groen</t>
  </si>
  <si>
    <t>WVL</t>
  </si>
  <si>
    <t>gemeente Zonnebeke</t>
  </si>
  <si>
    <t>Netwerk van groene ontmoetingsplekken in Zonnebeke</t>
  </si>
  <si>
    <t>gemeente Ardooie</t>
  </si>
  <si>
    <t>Opwaarderen De Waterbek</t>
  </si>
  <si>
    <t>gemeente Alveringem</t>
  </si>
  <si>
    <t>Plekje aan Wyckhuyse</t>
  </si>
  <si>
    <t>gemeente Ingelmunster</t>
  </si>
  <si>
    <t>Inrichting ontmoetingsplaatsen in het kanaalpark te Ingelmunster</t>
  </si>
  <si>
    <t>stad Izegem</t>
  </si>
  <si>
    <t>Vageweenbos</t>
  </si>
  <si>
    <t>stad Gistel</t>
  </si>
  <si>
    <t>Aanleg van een cultuurtuin met landschapstheater en aanleg van een zorgtuin, ingebed in het totaalproject inrichting van het dokter Egide Defeverpark en onmiddellijke omgeving</t>
  </si>
  <si>
    <t>gmeente Wingene</t>
  </si>
  <si>
    <t>Revival kasteelpark Zwevezele</t>
  </si>
  <si>
    <t>stad Poperinge</t>
  </si>
  <si>
    <t>Opwaardering van het Brennepark in Watou</t>
  </si>
  <si>
    <t>stad Ieper</t>
  </si>
  <si>
    <t>Opwaardering trage wegen Ieper</t>
  </si>
  <si>
    <t>gemeente Meulebeke</t>
  </si>
  <si>
    <t>aanleg natuur en recreatie “PERCEEL KREKELSTRAAT” Meulebeke</t>
  </si>
  <si>
    <t>gemeente Zedelgem</t>
  </si>
  <si>
    <t>Zedelgem herademt</t>
  </si>
  <si>
    <t>Regionaal Lanschap Westhoek</t>
  </si>
  <si>
    <t>Link de Westhoek!</t>
  </si>
  <si>
    <t>gemeente Pittem</t>
  </si>
  <si>
    <t>Ontwikkeling groensite Gentsemeersweg Pittem</t>
  </si>
  <si>
    <t>stad Veurne</t>
  </si>
  <si>
    <t>Wandelroute Ringslot 2.0</t>
  </si>
  <si>
    <t>gemeente Heuvelland</t>
  </si>
  <si>
    <t>Een nieuwe groen-blauwe ontmoetingsplek in centrum Westouter</t>
  </si>
  <si>
    <t>vzw WZC Sint Anna</t>
  </si>
  <si>
    <t>Ontmoetingsplek Bulskamp</t>
  </si>
  <si>
    <t>gemeente Lendelede</t>
  </si>
  <si>
    <t>Herinrichting groene ontmoetingsplaats site Vercamer</t>
  </si>
  <si>
    <t>gemeente Vleteren</t>
  </si>
  <si>
    <t>Jeugdsite Dorpshuis Woesten</t>
  </si>
  <si>
    <t>stad Torhout</t>
  </si>
  <si>
    <t>Don Bosco</t>
  </si>
  <si>
    <t>stad Menen</t>
  </si>
  <si>
    <t>Ontharden &amp; vergroenen Lentedreef</t>
  </si>
  <si>
    <t>gemeente Houthulst</t>
  </si>
  <si>
    <t>Beukelpad: ontmoetings- en speelruimte</t>
  </si>
  <si>
    <t>gemeente Hooglede</t>
  </si>
  <si>
    <t xml:space="preserve">Opwaardering trage wegen / realisatie van missing links en creatie van ontmoetingsplekken </t>
  </si>
  <si>
    <t>gemeente Langemark-Poelkapelle</t>
  </si>
  <si>
    <t xml:space="preserve">Groene ontmoetingsruimte Madonna </t>
  </si>
  <si>
    <t>gemeente Ichtegem</t>
  </si>
  <si>
    <t>Opwaardering speel-, sport- en ontmoetingsweefsel deelgemeente Eernegem</t>
  </si>
  <si>
    <t>VLB</t>
  </si>
  <si>
    <t>Den Diepen boomgaard vzw</t>
  </si>
  <si>
    <t>Welkom in onze Be-leefboomgaard</t>
  </si>
  <si>
    <t>gemeente Kortenaken</t>
  </si>
  <si>
    <t>Verbindend routenetwerk Kortenaken</t>
  </si>
  <si>
    <t>stad Landen</t>
  </si>
  <si>
    <t>Aanleg van een kwalitatieve groene ontmoetingsplek aan het OC Lindenhof</t>
  </si>
  <si>
    <t>gmeente Rotselaar</t>
  </si>
  <si>
    <t>The Ant Farm</t>
  </si>
  <si>
    <t>Bellingahaim vzw</t>
  </si>
  <si>
    <t>Pandhof Ter Loo voor buitenactiviteiten</t>
  </si>
  <si>
    <t>Familia vzw</t>
  </si>
  <si>
    <t>Tuin uitrusten om buitenactiviteiten mogelijk te maken</t>
  </si>
  <si>
    <t>gemeente Affligem</t>
  </si>
  <si>
    <t>Herstellen van het knuppelpad in Affligem</t>
  </si>
  <si>
    <t>gemeente Bierbeek</t>
  </si>
  <si>
    <t>Verbetering wandeltraject via voetweg 93 ('het Boulevarreke') te Bierbeek - aanleg van extra Vlonderpaden</t>
  </si>
  <si>
    <t>OCMW Hoegaarden</t>
  </si>
  <si>
    <t>Up to date!</t>
  </si>
  <si>
    <t>De tuinen van Hoegaarden vzw</t>
  </si>
  <si>
    <t>Binnenste BUITEN</t>
  </si>
  <si>
    <t>Regionaal Landschap Dijleland vzw</t>
  </si>
  <si>
    <t>Ontsluiting van landschappelijk erfgoed in het Dijleland</t>
  </si>
  <si>
    <t>LIM</t>
  </si>
  <si>
    <t>Gemeente Tessenderlo</t>
  </si>
  <si>
    <t>Herbestemming Penarol Site Engsbergen</t>
  </si>
  <si>
    <t>Stad Lommel</t>
  </si>
  <si>
    <t>Park ‘De Kom’</t>
  </si>
  <si>
    <t>Stad Sint-Truiden</t>
  </si>
  <si>
    <t>Ontsluiting trage wegen Sint-Truiden</t>
  </si>
  <si>
    <t>Regionaal Landschap Lage Kempen</t>
  </si>
  <si>
    <t>Meerkeuze wandelen in De Wijers</t>
  </si>
  <si>
    <t>Regionaal Landschap Kempen en Maasland</t>
  </si>
  <si>
    <t>Leefbare Wandeldorpen Kempen &amp; Maasland</t>
  </si>
  <si>
    <t>OVL</t>
  </si>
  <si>
    <t>Gemeente Moerbeke (Waas)</t>
  </si>
  <si>
    <t xml:space="preserve">Ontmoetingsruimte en cultuurtuin aan Anton van Wilderodehuis </t>
  </si>
  <si>
    <t>Lokaalbestuur Dendermonde</t>
  </si>
  <si>
    <t>Groene oase Heirstraat</t>
  </si>
  <si>
    <t>Gemeente Temse</t>
  </si>
  <si>
    <t>Versterken van het groenweefsel in Tielrode met het oog op ontmoeting en groenbeleving</t>
  </si>
  <si>
    <t>Stad Eeklo</t>
  </si>
  <si>
    <t>Een parkbegraafplaats en ontmoetingsplek als onderdeel van de westelijke groenas</t>
  </si>
  <si>
    <t>Kerkfabriek Sint-Martinus te Oombergen (VL - Zottegem)</t>
  </si>
  <si>
    <t>Speelbos drOOmbergen Plus</t>
  </si>
  <si>
    <t>Kerkfabriek Sint-Christoffel Pollare</t>
  </si>
  <si>
    <t>Kamperen in de kapel</t>
  </si>
  <si>
    <t>Gemeente Nazareth</t>
  </si>
  <si>
    <t>Inrichting site Kinderkasteeltje</t>
  </si>
  <si>
    <t>Gemeente Beveren (Waas)</t>
  </si>
  <si>
    <t>Recreatief wandel- en fietspad langs Kleine- en Grote Weel te Kieldrecht</t>
  </si>
  <si>
    <t>Zorgnetwerk Trento</t>
  </si>
  <si>
    <t>TUINPROEVEN in Moerzeke</t>
  </si>
  <si>
    <t>Bejaardenzorg Zusters Sint-Vincentius</t>
  </si>
  <si>
    <t>Groene gordel met rustpunten rond het WZC Sint-Vincentius</t>
  </si>
  <si>
    <t>Raakzaam vzw</t>
  </si>
  <si>
    <t xml:space="preserve">Plantsoeneren en boezjeren. </t>
  </si>
  <si>
    <t>gemeente Maarkedal</t>
  </si>
  <si>
    <t>Opwaardering dorpsplein Kerkem</t>
  </si>
  <si>
    <t>Gemeente Sint-Gillis-Waas</t>
  </si>
  <si>
    <t>Buurtontmoetingsplaats Houtvoort Sint-Gillis-Waas</t>
  </si>
  <si>
    <t>Gemeente Wetteren</t>
  </si>
  <si>
    <t>Publieke speel- en ontmoetingsruimte rond het herbestemde kerkgebouw in Overbeke</t>
  </si>
  <si>
    <t>Gemeente Kruibeke</t>
  </si>
  <si>
    <t>Ontsluiting voormalige moestuin kasteelpark Wissekerke</t>
  </si>
  <si>
    <t>Gemeente De Pinte</t>
  </si>
  <si>
    <t>Wijngaardeke Zevergem</t>
  </si>
  <si>
    <t>Gemeente Wachtebeke</t>
  </si>
  <si>
    <t>Een ruimte om samen te (be)leven, inrichting omgeving kerk Overslag</t>
  </si>
  <si>
    <t>Pplus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</si>
</sst>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[$€-413]\ * #,##0.00_ ;_ [$€-413]\ * \-#,##0.00_ ;_ [$€-413]\ * &quot;-&quot;??_ ;_ @_ "/>
    <numFmt numFmtId="165" formatCode="&quot;€&quot;\ #,##0.00"/>
    <numFmt numFmtId="166" formatCode="0.0000%"/>
  </numFmts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164" fontId="0" fillId="0" borderId="0" xfId="0" applyNumberFormat="1"/>
    <xf numFmtId="0" fontId="0" fillId="0" borderId="0" xfId="0" applyAlignment="1">
      <alignment horizontal="center"/>
    </xf>
    <xf numFmtId="164" fontId="1" fillId="0" borderId="0" xfId="1" applyNumberFormat="1"/>
    <xf numFmtId="0" fontId="1" fillId="0" borderId="0" xfId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left" vertical="center" wrapText="1"/>
    </xf>
    <xf numFmtId="10" fontId="4" fillId="0" borderId="2" xfId="3" applyNumberFormat="1" applyFont="1" applyFill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4" xfId="2" applyNumberFormat="1" applyFont="1" applyBorder="1" applyAlignment="1">
      <alignment horizontal="center" vertical="center" wrapText="1"/>
    </xf>
    <xf numFmtId="10" fontId="6" fillId="0" borderId="4" xfId="3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6" fillId="0" borderId="4" xfId="2" applyFont="1" applyBorder="1" applyAlignment="1">
      <alignment vertical="center" wrapText="1"/>
    </xf>
    <xf numFmtId="0" fontId="6" fillId="0" borderId="4" xfId="2" applyFont="1" applyBorder="1" applyAlignment="1" applyProtection="1">
      <alignment horizontal="center" vertical="center" wrapText="1" readingOrder="1"/>
      <protection locked="0"/>
    </xf>
    <xf numFmtId="166" fontId="6" fillId="0" borderId="4" xfId="3" applyNumberFormat="1" applyFont="1" applyFill="1" applyBorder="1" applyAlignment="1">
      <alignment horizontal="center" vertical="center" wrapText="1"/>
    </xf>
    <xf numFmtId="0" fontId="6" fillId="0" borderId="4" xfId="2" applyFont="1" applyBorder="1" applyAlignment="1" applyProtection="1">
      <alignment vertical="center" wrapText="1" readingOrder="1"/>
      <protection locked="0"/>
    </xf>
    <xf numFmtId="0" fontId="8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vertical="center" wrapText="1"/>
    </xf>
    <xf numFmtId="165" fontId="6" fillId="0" borderId="4" xfId="2" applyNumberFormat="1" applyFont="1" applyBorder="1" applyAlignment="1">
      <alignment horizontal="center" vertical="center"/>
    </xf>
    <xf numFmtId="165" fontId="8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 applyProtection="1">
      <alignment vertical="center" wrapText="1" readingOrder="1"/>
      <protection locked="0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165" fontId="7" fillId="0" borderId="0" xfId="2" applyNumberFormat="1" applyFont="1" applyAlignment="1">
      <alignment horizontal="left" vertical="center" wrapText="1"/>
    </xf>
    <xf numFmtId="10" fontId="7" fillId="0" borderId="0" xfId="3" applyNumberFormat="1" applyFont="1" applyFill="1" applyBorder="1" applyAlignment="1">
      <alignment horizontal="center" vertical="center" wrapText="1"/>
    </xf>
    <xf numFmtId="165" fontId="7" fillId="0" borderId="0" xfId="2" applyNumberFormat="1" applyFont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left" vertical="center" wrapText="1"/>
    </xf>
    <xf numFmtId="164" fontId="0" fillId="0" borderId="0" xfId="0" applyNumberFormat="1" applyAlignment="1"/>
    <xf numFmtId="0" fontId="0" fillId="0" borderId="0" xfId="0" applyAlignment="1">
      <alignment horizontal="center"/>
    </xf>
  </cellXfs>
  <cellStyles count="5">
    <cellStyle name="Euro" xfId="4" xr:uid="{2B2BC1FE-982E-49D6-8635-8D4B1AE425D0}"/>
    <cellStyle name="Kop 4" xfId="1" builtinId="19"/>
    <cellStyle name="Procent 2" xfId="3" xr:uid="{6C9E586C-E62D-41D4-9CA2-CCAF7BACF51D}"/>
    <cellStyle name="Standaard" xfId="0" builtinId="0"/>
    <cellStyle name="Standaard 2" xfId="2" xr:uid="{21498527-4AC0-4D8A-B13E-416DE64BF7D7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€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€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€&quot;\ #,##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€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€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family val="2"/>
      </font>
      <numFmt numFmtId="167" formatCode="_ [$€-813]\ * #.##000_ ;_ [$€-813]\ * \-#.##000_ ;_ [$€-813]\ * &quot;-&quot;??_ ;_ @_ "/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 [$€-813]\ * #.##000_ ;_ [$€-813]\ * \-#.##000_ ;_ [$€-813]\ * &quot;-&quot;??_ ;_ 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_ [$€-813]\ * #,##0.00_ ;_ [$€-813]\ * \-#,##0.00_ ;_ [$€-813]\ * &quot;-&quot;??_ ;_ 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305D10-FD5F-4074-A66B-7D2FD4C870FD}" name="Tabel2" displayName="Tabel2" ref="A1:F68" totalsRowCount="1" headerRowDxfId="16" dataDxfId="14" totalsRowDxfId="12" headerRowBorderDxfId="15" tableBorderDxfId="13">
  <autoFilter ref="A1:F67" xr:uid="{24F47C20-4DCE-4D5D-94FF-19FDCBCDD12E}"/>
  <tableColumns count="6">
    <tableColumn id="1" xr3:uid="{9DE7F460-BD29-43F1-9366-1C33DA40FB6D}" name="Provincie" dataDxfId="11" totalsRowDxfId="10"/>
    <tableColumn id="7" xr3:uid="{27D89306-C388-4E9A-8966-EE8B5D67B686}" name="Project-promotor" dataDxfId="9" totalsRowDxfId="8"/>
    <tableColumn id="8" xr3:uid="{F456E18E-7221-484A-B691-485A0B0E28AF}" name="Titel project" dataDxfId="7" totalsRowDxfId="6"/>
    <tableColumn id="10" xr3:uid="{8CCFA749-2DD8-486F-84C2-5B57340FAFA0}" name="Totale goedgekeurde projectkost €" totalsRowFunction="sum" dataDxfId="5" totalsRowDxfId="4"/>
    <tableColumn id="11" xr3:uid="{5D7BB27F-D2F9-42E4-9912-5838AA78B8AC}" name="Totaal goedgekeurd subsidie% " dataDxfId="3" totalsRowDxfId="2"/>
    <tableColumn id="14" xr3:uid="{F0DF2246-5A47-4C59-B2B8-818BEA133758}" name="Goedgekeurde Europese subsidie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EE10-51E2-43D2-9AC4-94278AFC10C1}">
  <dimension ref="A1:H171"/>
  <sheetViews>
    <sheetView tabSelected="1" workbookViewId="0">
      <pane ySplit="1" topLeftCell="A2" activePane="bottomLeft" state="frozen"/>
      <selection pane="bottomLeft" activeCell="F183" sqref="F183"/>
    </sheetView>
  </sheetViews>
  <sheetFormatPr defaultRowHeight="14.4" x14ac:dyDescent="0.3"/>
  <cols>
    <col min="1" max="1" width="9.88671875" bestFit="1" customWidth="1"/>
    <col min="2" max="2" width="5" bestFit="1" customWidth="1"/>
    <col min="3" max="3" width="15.33203125" bestFit="1" customWidth="1"/>
    <col min="4" max="4" width="22.33203125" bestFit="1" customWidth="1"/>
    <col min="5" max="5" width="15.44140625" style="3" bestFit="1" customWidth="1"/>
    <col min="6" max="6" width="15" style="2" bestFit="1" customWidth="1"/>
    <col min="7" max="7" width="14.6640625" style="2" bestFit="1" customWidth="1"/>
    <col min="8" max="8" width="18" style="2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4" t="s">
        <v>25</v>
      </c>
      <c r="G1" s="4" t="s">
        <v>5</v>
      </c>
      <c r="H1" s="4" t="s">
        <v>6</v>
      </c>
    </row>
    <row r="2" spans="1:8" x14ac:dyDescent="0.3">
      <c r="A2" t="s">
        <v>7</v>
      </c>
      <c r="B2">
        <v>2015</v>
      </c>
      <c r="C2" t="s">
        <v>11</v>
      </c>
      <c r="D2" t="s">
        <v>12</v>
      </c>
      <c r="E2" s="3">
        <v>5</v>
      </c>
      <c r="F2" s="2">
        <v>118302.65</v>
      </c>
      <c r="G2" s="2">
        <f t="shared" ref="G2:G33" si="0">F2*0.25</f>
        <v>29575.662499999999</v>
      </c>
      <c r="H2" s="2">
        <f t="shared" ref="H2:H33" si="1">G2</f>
        <v>29575.662499999999</v>
      </c>
    </row>
    <row r="3" spans="1:8" x14ac:dyDescent="0.3">
      <c r="A3" t="s">
        <v>7</v>
      </c>
      <c r="B3">
        <v>2015</v>
      </c>
      <c r="C3" t="s">
        <v>11</v>
      </c>
      <c r="D3" t="s">
        <v>13</v>
      </c>
      <c r="E3" s="3">
        <v>7</v>
      </c>
      <c r="F3" s="2">
        <v>147645.34</v>
      </c>
      <c r="G3" s="2">
        <f t="shared" si="0"/>
        <v>36911.334999999999</v>
      </c>
      <c r="H3" s="2">
        <f t="shared" si="1"/>
        <v>36911.334999999999</v>
      </c>
    </row>
    <row r="4" spans="1:8" x14ac:dyDescent="0.3">
      <c r="A4" t="s">
        <v>7</v>
      </c>
      <c r="B4">
        <v>2015</v>
      </c>
      <c r="C4" t="s">
        <v>11</v>
      </c>
      <c r="D4" t="s">
        <v>14</v>
      </c>
      <c r="E4" s="3">
        <v>9</v>
      </c>
      <c r="F4" s="2">
        <v>240200.36</v>
      </c>
      <c r="G4" s="2">
        <f t="shared" si="0"/>
        <v>60050.09</v>
      </c>
      <c r="H4" s="2">
        <f t="shared" si="1"/>
        <v>60050.09</v>
      </c>
    </row>
    <row r="5" spans="1:8" x14ac:dyDescent="0.3">
      <c r="A5" t="s">
        <v>7</v>
      </c>
      <c r="B5">
        <v>2015</v>
      </c>
      <c r="C5" t="s">
        <v>15</v>
      </c>
      <c r="D5" t="s">
        <v>16</v>
      </c>
      <c r="E5" s="3">
        <v>7</v>
      </c>
      <c r="F5" s="2">
        <v>517891.35</v>
      </c>
      <c r="G5" s="2">
        <f t="shared" si="0"/>
        <v>129472.83749999999</v>
      </c>
      <c r="H5" s="2">
        <f t="shared" si="1"/>
        <v>129472.83749999999</v>
      </c>
    </row>
    <row r="6" spans="1:8" x14ac:dyDescent="0.3">
      <c r="A6" t="s">
        <v>7</v>
      </c>
      <c r="B6">
        <v>2015</v>
      </c>
      <c r="C6" t="s">
        <v>15</v>
      </c>
      <c r="D6" t="s">
        <v>17</v>
      </c>
      <c r="E6" s="3">
        <v>6</v>
      </c>
      <c r="F6" s="2">
        <v>467778.69</v>
      </c>
      <c r="G6" s="2">
        <f t="shared" si="0"/>
        <v>116944.6725</v>
      </c>
      <c r="H6" s="2">
        <f t="shared" si="1"/>
        <v>116944.6725</v>
      </c>
    </row>
    <row r="7" spans="1:8" x14ac:dyDescent="0.3">
      <c r="A7" t="s">
        <v>7</v>
      </c>
      <c r="B7">
        <v>2015</v>
      </c>
      <c r="C7" t="s">
        <v>18</v>
      </c>
      <c r="D7" t="s">
        <v>19</v>
      </c>
      <c r="E7" s="3">
        <v>10</v>
      </c>
      <c r="F7" s="2">
        <v>578638.68000000005</v>
      </c>
      <c r="G7" s="2">
        <f t="shared" si="0"/>
        <v>144659.67000000001</v>
      </c>
      <c r="H7" s="2">
        <f t="shared" si="1"/>
        <v>144659.67000000001</v>
      </c>
    </row>
    <row r="8" spans="1:8" x14ac:dyDescent="0.3">
      <c r="A8" t="s">
        <v>7</v>
      </c>
      <c r="B8">
        <v>2015</v>
      </c>
      <c r="C8" t="s">
        <v>18</v>
      </c>
      <c r="D8" t="s">
        <v>21</v>
      </c>
      <c r="E8" s="3">
        <v>7</v>
      </c>
      <c r="F8" s="2">
        <v>397946.25</v>
      </c>
      <c r="G8" s="2">
        <f t="shared" si="0"/>
        <v>99486.5625</v>
      </c>
      <c r="H8" s="2">
        <f t="shared" si="1"/>
        <v>99486.5625</v>
      </c>
    </row>
    <row r="9" spans="1:8" x14ac:dyDescent="0.3">
      <c r="A9" t="s">
        <v>7</v>
      </c>
      <c r="B9">
        <v>2015</v>
      </c>
      <c r="C9" t="s">
        <v>18</v>
      </c>
      <c r="D9" t="s">
        <v>20</v>
      </c>
      <c r="E9" s="3">
        <v>3</v>
      </c>
      <c r="F9" s="2">
        <v>297779.39</v>
      </c>
      <c r="G9" s="2">
        <f t="shared" si="0"/>
        <v>74444.847500000003</v>
      </c>
      <c r="H9" s="2">
        <f t="shared" si="1"/>
        <v>74444.847500000003</v>
      </c>
    </row>
    <row r="10" spans="1:8" x14ac:dyDescent="0.3">
      <c r="A10" t="s">
        <v>7</v>
      </c>
      <c r="B10">
        <v>2015</v>
      </c>
      <c r="C10" t="s">
        <v>8</v>
      </c>
      <c r="D10" t="s">
        <v>9</v>
      </c>
      <c r="E10" s="3">
        <v>20</v>
      </c>
      <c r="F10" s="2">
        <v>640111.04</v>
      </c>
      <c r="G10" s="2">
        <f t="shared" si="0"/>
        <v>160027.76</v>
      </c>
      <c r="H10" s="2">
        <f t="shared" si="1"/>
        <v>160027.76</v>
      </c>
    </row>
    <row r="11" spans="1:8" x14ac:dyDescent="0.3">
      <c r="A11" t="s">
        <v>7</v>
      </c>
      <c r="B11">
        <v>2015</v>
      </c>
      <c r="C11" t="s">
        <v>8</v>
      </c>
      <c r="D11" t="s">
        <v>10</v>
      </c>
      <c r="E11" s="3">
        <v>1</v>
      </c>
      <c r="F11" s="2">
        <v>247975</v>
      </c>
      <c r="G11" s="2">
        <f t="shared" si="0"/>
        <v>61993.75</v>
      </c>
      <c r="H11" s="2">
        <f t="shared" si="1"/>
        <v>61993.75</v>
      </c>
    </row>
    <row r="12" spans="1:8" x14ac:dyDescent="0.3">
      <c r="A12" t="s">
        <v>7</v>
      </c>
      <c r="B12">
        <v>2015</v>
      </c>
      <c r="C12" t="s">
        <v>22</v>
      </c>
      <c r="D12" t="s">
        <v>23</v>
      </c>
      <c r="E12" s="3">
        <v>8</v>
      </c>
      <c r="F12" s="2">
        <v>434271.06</v>
      </c>
      <c r="G12" s="2">
        <f t="shared" si="0"/>
        <v>108567.765</v>
      </c>
      <c r="H12" s="2">
        <f t="shared" si="1"/>
        <v>108567.765</v>
      </c>
    </row>
    <row r="13" spans="1:8" x14ac:dyDescent="0.3">
      <c r="A13" t="s">
        <v>7</v>
      </c>
      <c r="B13">
        <v>2015</v>
      </c>
      <c r="C13" t="s">
        <v>22</v>
      </c>
      <c r="D13" t="s">
        <v>24</v>
      </c>
      <c r="E13" s="3">
        <v>21</v>
      </c>
      <c r="F13" s="2">
        <v>1807917.33</v>
      </c>
      <c r="G13" s="2">
        <f t="shared" si="0"/>
        <v>451979.33250000002</v>
      </c>
      <c r="H13" s="2">
        <f t="shared" si="1"/>
        <v>451979.33250000002</v>
      </c>
    </row>
    <row r="14" spans="1:8" x14ac:dyDescent="0.3">
      <c r="A14" t="s">
        <v>7</v>
      </c>
      <c r="B14">
        <v>2016</v>
      </c>
      <c r="C14" t="s">
        <v>11</v>
      </c>
      <c r="D14" t="s">
        <v>12</v>
      </c>
      <c r="E14" s="3">
        <v>7</v>
      </c>
      <c r="F14" s="2">
        <v>333352.11</v>
      </c>
      <c r="G14" s="2">
        <f t="shared" si="0"/>
        <v>83338.027499999997</v>
      </c>
      <c r="H14" s="2">
        <f t="shared" si="1"/>
        <v>83338.027499999997</v>
      </c>
    </row>
    <row r="15" spans="1:8" x14ac:dyDescent="0.3">
      <c r="A15" t="s">
        <v>7</v>
      </c>
      <c r="B15">
        <v>2016</v>
      </c>
      <c r="C15" t="s">
        <v>11</v>
      </c>
      <c r="D15" t="s">
        <v>13</v>
      </c>
      <c r="E15" s="3">
        <v>6</v>
      </c>
      <c r="F15" s="2">
        <v>258052.56</v>
      </c>
      <c r="G15" s="2">
        <f t="shared" si="0"/>
        <v>64513.14</v>
      </c>
      <c r="H15" s="2">
        <f t="shared" si="1"/>
        <v>64513.14</v>
      </c>
    </row>
    <row r="16" spans="1:8" x14ac:dyDescent="0.3">
      <c r="A16" t="s">
        <v>7</v>
      </c>
      <c r="B16">
        <v>2016</v>
      </c>
      <c r="C16" t="s">
        <v>11</v>
      </c>
      <c r="D16" t="s">
        <v>14</v>
      </c>
      <c r="E16" s="3">
        <v>8</v>
      </c>
      <c r="F16" s="2">
        <v>200159.41</v>
      </c>
      <c r="G16" s="2">
        <f t="shared" si="0"/>
        <v>50039.852500000001</v>
      </c>
      <c r="H16" s="2">
        <f t="shared" si="1"/>
        <v>50039.852500000001</v>
      </c>
    </row>
    <row r="17" spans="1:8" x14ac:dyDescent="0.3">
      <c r="A17" t="s">
        <v>7</v>
      </c>
      <c r="B17">
        <v>2016</v>
      </c>
      <c r="C17" t="s">
        <v>15</v>
      </c>
      <c r="D17" t="s">
        <v>16</v>
      </c>
      <c r="E17" s="3">
        <v>3</v>
      </c>
      <c r="F17" s="2">
        <v>259546.42</v>
      </c>
      <c r="G17" s="2">
        <f t="shared" si="0"/>
        <v>64886.605000000003</v>
      </c>
      <c r="H17" s="2">
        <f t="shared" si="1"/>
        <v>64886.605000000003</v>
      </c>
    </row>
    <row r="18" spans="1:8" x14ac:dyDescent="0.3">
      <c r="A18" t="s">
        <v>7</v>
      </c>
      <c r="B18">
        <v>2016</v>
      </c>
      <c r="C18" t="s">
        <v>15</v>
      </c>
      <c r="D18" t="s">
        <v>17</v>
      </c>
      <c r="E18" s="3">
        <v>5</v>
      </c>
      <c r="F18" s="2">
        <v>269393.15999999997</v>
      </c>
      <c r="G18" s="2">
        <f t="shared" si="0"/>
        <v>67348.289999999994</v>
      </c>
      <c r="H18" s="2">
        <f t="shared" si="1"/>
        <v>67348.289999999994</v>
      </c>
    </row>
    <row r="19" spans="1:8" x14ac:dyDescent="0.3">
      <c r="A19" t="s">
        <v>7</v>
      </c>
      <c r="B19">
        <v>2016</v>
      </c>
      <c r="C19" t="s">
        <v>18</v>
      </c>
      <c r="D19" t="s">
        <v>19</v>
      </c>
      <c r="E19" s="3">
        <v>4</v>
      </c>
      <c r="F19" s="2">
        <v>270218.81</v>
      </c>
      <c r="G19" s="2">
        <f t="shared" si="0"/>
        <v>67554.702499999999</v>
      </c>
      <c r="H19" s="2">
        <f t="shared" si="1"/>
        <v>67554.702499999999</v>
      </c>
    </row>
    <row r="20" spans="1:8" x14ac:dyDescent="0.3">
      <c r="A20" t="s">
        <v>7</v>
      </c>
      <c r="B20">
        <v>2016</v>
      </c>
      <c r="C20" t="s">
        <v>18</v>
      </c>
      <c r="D20" t="s">
        <v>21</v>
      </c>
      <c r="E20" s="3">
        <v>5</v>
      </c>
      <c r="F20" s="2">
        <v>298803.96000000002</v>
      </c>
      <c r="G20" s="2">
        <f t="shared" si="0"/>
        <v>74700.990000000005</v>
      </c>
      <c r="H20" s="2">
        <f t="shared" si="1"/>
        <v>74700.990000000005</v>
      </c>
    </row>
    <row r="21" spans="1:8" x14ac:dyDescent="0.3">
      <c r="A21" t="s">
        <v>7</v>
      </c>
      <c r="B21">
        <v>2016</v>
      </c>
      <c r="C21" t="s">
        <v>18</v>
      </c>
      <c r="D21" t="s">
        <v>20</v>
      </c>
      <c r="E21" s="3">
        <v>2</v>
      </c>
      <c r="F21" s="2">
        <v>136350.6</v>
      </c>
      <c r="G21" s="2">
        <f t="shared" si="0"/>
        <v>34087.65</v>
      </c>
      <c r="H21" s="2">
        <f t="shared" si="1"/>
        <v>34087.65</v>
      </c>
    </row>
    <row r="22" spans="1:8" x14ac:dyDescent="0.3">
      <c r="A22" t="s">
        <v>7</v>
      </c>
      <c r="B22">
        <v>2016</v>
      </c>
      <c r="C22" t="s">
        <v>8</v>
      </c>
      <c r="D22" t="s">
        <v>9</v>
      </c>
      <c r="E22" s="3">
        <v>15</v>
      </c>
      <c r="F22" s="2">
        <v>448573.2</v>
      </c>
      <c r="G22" s="2">
        <f t="shared" si="0"/>
        <v>112143.3</v>
      </c>
      <c r="H22" s="2">
        <f t="shared" si="1"/>
        <v>112143.3</v>
      </c>
    </row>
    <row r="23" spans="1:8" x14ac:dyDescent="0.3">
      <c r="A23" t="s">
        <v>7</v>
      </c>
      <c r="B23">
        <v>2016</v>
      </c>
      <c r="C23" t="s">
        <v>8</v>
      </c>
      <c r="D23" t="s">
        <v>10</v>
      </c>
      <c r="E23" s="3">
        <v>3</v>
      </c>
      <c r="F23" s="2">
        <v>367400</v>
      </c>
      <c r="G23" s="2">
        <f t="shared" si="0"/>
        <v>91850</v>
      </c>
      <c r="H23" s="2">
        <f t="shared" si="1"/>
        <v>91850</v>
      </c>
    </row>
    <row r="24" spans="1:8" x14ac:dyDescent="0.3">
      <c r="A24" t="s">
        <v>7</v>
      </c>
      <c r="B24">
        <v>2016</v>
      </c>
      <c r="C24" t="s">
        <v>22</v>
      </c>
      <c r="D24" t="s">
        <v>23</v>
      </c>
      <c r="E24" s="3">
        <v>4</v>
      </c>
      <c r="F24" s="2">
        <v>258966.3</v>
      </c>
      <c r="G24" s="2">
        <f t="shared" si="0"/>
        <v>64741.574999999997</v>
      </c>
      <c r="H24" s="2">
        <f t="shared" si="1"/>
        <v>64741.574999999997</v>
      </c>
    </row>
    <row r="25" spans="1:8" x14ac:dyDescent="0.3">
      <c r="A25" t="s">
        <v>7</v>
      </c>
      <c r="B25">
        <v>2016</v>
      </c>
      <c r="C25" t="s">
        <v>22</v>
      </c>
      <c r="D25" t="s">
        <v>24</v>
      </c>
      <c r="E25" s="3">
        <v>12</v>
      </c>
      <c r="F25" s="2">
        <v>1083090.8600000001</v>
      </c>
      <c r="G25" s="2">
        <f t="shared" si="0"/>
        <v>270772.71500000003</v>
      </c>
      <c r="H25" s="2">
        <f t="shared" si="1"/>
        <v>270772.71500000003</v>
      </c>
    </row>
    <row r="26" spans="1:8" x14ac:dyDescent="0.3">
      <c r="A26" t="s">
        <v>7</v>
      </c>
      <c r="B26">
        <v>2017</v>
      </c>
      <c r="C26" t="s">
        <v>11</v>
      </c>
      <c r="D26" t="s">
        <v>12</v>
      </c>
      <c r="E26" s="3">
        <v>4</v>
      </c>
      <c r="F26" s="2">
        <v>207002.84</v>
      </c>
      <c r="G26" s="2">
        <f t="shared" si="0"/>
        <v>51750.71</v>
      </c>
      <c r="H26" s="2">
        <f t="shared" si="1"/>
        <v>51750.71</v>
      </c>
    </row>
    <row r="27" spans="1:8" x14ac:dyDescent="0.3">
      <c r="A27" t="s">
        <v>7</v>
      </c>
      <c r="B27">
        <v>2017</v>
      </c>
      <c r="C27" t="s">
        <v>11</v>
      </c>
      <c r="D27" t="s">
        <v>13</v>
      </c>
      <c r="E27" s="3">
        <v>4</v>
      </c>
      <c r="F27" s="2">
        <v>184399.11</v>
      </c>
      <c r="G27" s="2">
        <f t="shared" si="0"/>
        <v>46099.777499999997</v>
      </c>
      <c r="H27" s="2">
        <f t="shared" si="1"/>
        <v>46099.777499999997</v>
      </c>
    </row>
    <row r="28" spans="1:8" x14ac:dyDescent="0.3">
      <c r="A28" t="s">
        <v>7</v>
      </c>
      <c r="B28">
        <v>2017</v>
      </c>
      <c r="C28" t="s">
        <v>11</v>
      </c>
      <c r="D28" t="s">
        <v>14</v>
      </c>
      <c r="E28" s="3">
        <v>5</v>
      </c>
      <c r="F28" s="2">
        <v>251397.25</v>
      </c>
      <c r="G28" s="2">
        <f t="shared" si="0"/>
        <v>62849.3125</v>
      </c>
      <c r="H28" s="2">
        <f t="shared" si="1"/>
        <v>62849.3125</v>
      </c>
    </row>
    <row r="29" spans="1:8" x14ac:dyDescent="0.3">
      <c r="A29" t="s">
        <v>7</v>
      </c>
      <c r="B29">
        <v>2017</v>
      </c>
      <c r="C29" t="s">
        <v>15</v>
      </c>
      <c r="D29" t="s">
        <v>16</v>
      </c>
      <c r="E29" s="3">
        <v>9</v>
      </c>
      <c r="F29" s="2">
        <v>731173.22</v>
      </c>
      <c r="G29" s="2">
        <f t="shared" si="0"/>
        <v>182793.30499999999</v>
      </c>
      <c r="H29" s="2">
        <f t="shared" si="1"/>
        <v>182793.30499999999</v>
      </c>
    </row>
    <row r="30" spans="1:8" x14ac:dyDescent="0.3">
      <c r="A30" t="s">
        <v>7</v>
      </c>
      <c r="B30">
        <v>2017</v>
      </c>
      <c r="C30" t="s">
        <v>15</v>
      </c>
      <c r="D30" t="s">
        <v>17</v>
      </c>
      <c r="E30" s="3">
        <v>6</v>
      </c>
      <c r="F30" s="2">
        <v>481512.53</v>
      </c>
      <c r="G30" s="2">
        <f t="shared" si="0"/>
        <v>120378.13250000001</v>
      </c>
      <c r="H30" s="2">
        <f t="shared" si="1"/>
        <v>120378.13250000001</v>
      </c>
    </row>
    <row r="31" spans="1:8" x14ac:dyDescent="0.3">
      <c r="A31" t="s">
        <v>7</v>
      </c>
      <c r="B31">
        <v>2017</v>
      </c>
      <c r="C31" t="s">
        <v>18</v>
      </c>
      <c r="D31" t="s">
        <v>19</v>
      </c>
      <c r="E31" s="3">
        <v>10</v>
      </c>
      <c r="F31" s="2">
        <v>629478.25</v>
      </c>
      <c r="G31" s="2">
        <f t="shared" si="0"/>
        <v>157369.5625</v>
      </c>
      <c r="H31" s="2">
        <f t="shared" si="1"/>
        <v>157369.5625</v>
      </c>
    </row>
    <row r="32" spans="1:8" x14ac:dyDescent="0.3">
      <c r="A32" t="s">
        <v>7</v>
      </c>
      <c r="B32">
        <v>2017</v>
      </c>
      <c r="C32" t="s">
        <v>18</v>
      </c>
      <c r="D32" t="s">
        <v>21</v>
      </c>
      <c r="E32" s="3">
        <v>7</v>
      </c>
      <c r="F32" s="2">
        <v>560258.01</v>
      </c>
      <c r="G32" s="2">
        <f t="shared" si="0"/>
        <v>140064.5025</v>
      </c>
      <c r="H32" s="2">
        <f t="shared" si="1"/>
        <v>140064.5025</v>
      </c>
    </row>
    <row r="33" spans="1:8" x14ac:dyDescent="0.3">
      <c r="A33" t="s">
        <v>7</v>
      </c>
      <c r="B33">
        <v>2017</v>
      </c>
      <c r="C33" t="s">
        <v>18</v>
      </c>
      <c r="D33" t="s">
        <v>20</v>
      </c>
      <c r="E33" s="3">
        <v>6</v>
      </c>
      <c r="F33" s="2">
        <v>249304.51</v>
      </c>
      <c r="G33" s="2">
        <f t="shared" si="0"/>
        <v>62326.127500000002</v>
      </c>
      <c r="H33" s="2">
        <f t="shared" si="1"/>
        <v>62326.127500000002</v>
      </c>
    </row>
    <row r="34" spans="1:8" x14ac:dyDescent="0.3">
      <c r="A34" t="s">
        <v>7</v>
      </c>
      <c r="B34">
        <v>2017</v>
      </c>
      <c r="C34" t="s">
        <v>8</v>
      </c>
      <c r="D34" t="s">
        <v>9</v>
      </c>
      <c r="E34" s="3">
        <v>22</v>
      </c>
      <c r="F34" s="2">
        <v>677645.48</v>
      </c>
      <c r="G34" s="2">
        <f t="shared" ref="G34:G65" si="2">F34*0.25</f>
        <v>169411.37</v>
      </c>
      <c r="H34" s="2">
        <f t="shared" ref="H34:H65" si="3">G34</f>
        <v>169411.37</v>
      </c>
    </row>
    <row r="35" spans="1:8" x14ac:dyDescent="0.3">
      <c r="A35" t="s">
        <v>7</v>
      </c>
      <c r="B35">
        <v>2017</v>
      </c>
      <c r="C35" t="s">
        <v>8</v>
      </c>
      <c r="D35" t="s">
        <v>10</v>
      </c>
      <c r="E35" s="3">
        <v>0</v>
      </c>
      <c r="F35" s="2">
        <v>0</v>
      </c>
      <c r="G35" s="2">
        <f t="shared" si="2"/>
        <v>0</v>
      </c>
      <c r="H35" s="2">
        <f t="shared" si="3"/>
        <v>0</v>
      </c>
    </row>
    <row r="36" spans="1:8" x14ac:dyDescent="0.3">
      <c r="A36" t="s">
        <v>7</v>
      </c>
      <c r="B36">
        <v>2017</v>
      </c>
      <c r="C36" t="s">
        <v>22</v>
      </c>
      <c r="D36" t="s">
        <v>23</v>
      </c>
      <c r="E36" s="3">
        <v>4</v>
      </c>
      <c r="F36" s="2">
        <v>129933.37</v>
      </c>
      <c r="G36" s="2">
        <f t="shared" si="2"/>
        <v>32483.342499999999</v>
      </c>
      <c r="H36" s="2">
        <f t="shared" si="3"/>
        <v>32483.342499999999</v>
      </c>
    </row>
    <row r="37" spans="1:8" x14ac:dyDescent="0.3">
      <c r="A37" t="s">
        <v>7</v>
      </c>
      <c r="B37">
        <v>2017</v>
      </c>
      <c r="C37" t="s">
        <v>22</v>
      </c>
      <c r="D37" t="s">
        <v>24</v>
      </c>
      <c r="E37" s="3">
        <v>6</v>
      </c>
      <c r="F37" s="2">
        <v>308816.64000000001</v>
      </c>
      <c r="G37" s="2">
        <f t="shared" si="2"/>
        <v>77204.160000000003</v>
      </c>
      <c r="H37" s="2">
        <f t="shared" si="3"/>
        <v>77204.160000000003</v>
      </c>
    </row>
    <row r="38" spans="1:8" x14ac:dyDescent="0.3">
      <c r="A38" t="s">
        <v>7</v>
      </c>
      <c r="B38">
        <v>2018</v>
      </c>
      <c r="C38" t="s">
        <v>11</v>
      </c>
      <c r="D38" t="s">
        <v>12</v>
      </c>
      <c r="E38" s="3">
        <v>3</v>
      </c>
      <c r="F38" s="2">
        <v>194524.05</v>
      </c>
      <c r="G38" s="2">
        <f t="shared" si="2"/>
        <v>48631.012499999997</v>
      </c>
      <c r="H38" s="2">
        <f t="shared" si="3"/>
        <v>48631.012499999997</v>
      </c>
    </row>
    <row r="39" spans="1:8" x14ac:dyDescent="0.3">
      <c r="A39" t="s">
        <v>7</v>
      </c>
      <c r="B39">
        <v>2018</v>
      </c>
      <c r="C39" t="s">
        <v>11</v>
      </c>
      <c r="D39" t="s">
        <v>13</v>
      </c>
      <c r="E39" s="3">
        <v>1</v>
      </c>
      <c r="F39" s="2">
        <v>64998.38</v>
      </c>
      <c r="G39" s="2">
        <f t="shared" si="2"/>
        <v>16249.594999999999</v>
      </c>
      <c r="H39" s="2">
        <f t="shared" si="3"/>
        <v>16249.594999999999</v>
      </c>
    </row>
    <row r="40" spans="1:8" x14ac:dyDescent="0.3">
      <c r="A40" t="s">
        <v>7</v>
      </c>
      <c r="B40">
        <v>2018</v>
      </c>
      <c r="C40" t="s">
        <v>11</v>
      </c>
      <c r="D40" t="s">
        <v>14</v>
      </c>
      <c r="E40" s="3">
        <v>5</v>
      </c>
      <c r="F40" s="2">
        <v>191107.61</v>
      </c>
      <c r="G40" s="2">
        <f t="shared" si="2"/>
        <v>47776.902499999997</v>
      </c>
      <c r="H40" s="2">
        <f t="shared" si="3"/>
        <v>47776.902499999997</v>
      </c>
    </row>
    <row r="41" spans="1:8" x14ac:dyDescent="0.3">
      <c r="A41" t="s">
        <v>7</v>
      </c>
      <c r="B41">
        <v>2018</v>
      </c>
      <c r="C41" t="s">
        <v>15</v>
      </c>
      <c r="D41" t="s">
        <v>16</v>
      </c>
      <c r="E41" s="3">
        <v>7</v>
      </c>
      <c r="F41" s="2">
        <v>523649.59</v>
      </c>
      <c r="G41" s="2">
        <f t="shared" si="2"/>
        <v>130912.39750000001</v>
      </c>
      <c r="H41" s="2">
        <f t="shared" si="3"/>
        <v>130912.39750000001</v>
      </c>
    </row>
    <row r="42" spans="1:8" x14ac:dyDescent="0.3">
      <c r="A42" t="s">
        <v>7</v>
      </c>
      <c r="B42">
        <v>2018</v>
      </c>
      <c r="C42" t="s">
        <v>15</v>
      </c>
      <c r="D42" t="s">
        <v>17</v>
      </c>
      <c r="E42" s="3">
        <v>5</v>
      </c>
      <c r="F42" s="2">
        <v>494514.61</v>
      </c>
      <c r="G42" s="2">
        <f t="shared" si="2"/>
        <v>123628.6525</v>
      </c>
      <c r="H42" s="2">
        <f t="shared" si="3"/>
        <v>123628.6525</v>
      </c>
    </row>
    <row r="43" spans="1:8" x14ac:dyDescent="0.3">
      <c r="A43" t="s">
        <v>7</v>
      </c>
      <c r="B43">
        <v>2018</v>
      </c>
      <c r="C43" t="s">
        <v>18</v>
      </c>
      <c r="D43" t="s">
        <v>19</v>
      </c>
      <c r="E43" s="3">
        <v>0</v>
      </c>
      <c r="F43" s="2">
        <v>0</v>
      </c>
      <c r="G43" s="2">
        <f t="shared" si="2"/>
        <v>0</v>
      </c>
      <c r="H43" s="2">
        <f t="shared" si="3"/>
        <v>0</v>
      </c>
    </row>
    <row r="44" spans="1:8" x14ac:dyDescent="0.3">
      <c r="A44" t="s">
        <v>7</v>
      </c>
      <c r="B44">
        <v>2018</v>
      </c>
      <c r="C44" t="s">
        <v>18</v>
      </c>
      <c r="D44" t="s">
        <v>21</v>
      </c>
      <c r="E44" s="3">
        <v>0</v>
      </c>
      <c r="F44" s="2">
        <v>0</v>
      </c>
      <c r="G44" s="2">
        <f t="shared" si="2"/>
        <v>0</v>
      </c>
      <c r="H44" s="2">
        <f t="shared" si="3"/>
        <v>0</v>
      </c>
    </row>
    <row r="45" spans="1:8" x14ac:dyDescent="0.3">
      <c r="A45" t="s">
        <v>7</v>
      </c>
      <c r="B45">
        <v>2018</v>
      </c>
      <c r="C45" t="s">
        <v>18</v>
      </c>
      <c r="D45" t="s">
        <v>20</v>
      </c>
      <c r="E45" s="3">
        <v>0</v>
      </c>
      <c r="F45" s="2">
        <v>0</v>
      </c>
      <c r="G45" s="2">
        <f t="shared" si="2"/>
        <v>0</v>
      </c>
      <c r="H45" s="2">
        <f t="shared" si="3"/>
        <v>0</v>
      </c>
    </row>
    <row r="46" spans="1:8" x14ac:dyDescent="0.3">
      <c r="A46" t="s">
        <v>7</v>
      </c>
      <c r="B46">
        <v>2018</v>
      </c>
      <c r="C46" t="s">
        <v>8</v>
      </c>
      <c r="D46" t="s">
        <v>9</v>
      </c>
      <c r="E46" s="3">
        <v>4</v>
      </c>
      <c r="F46" s="2">
        <v>23510</v>
      </c>
      <c r="G46" s="2">
        <f t="shared" si="2"/>
        <v>5877.5</v>
      </c>
      <c r="H46" s="2">
        <f t="shared" si="3"/>
        <v>5877.5</v>
      </c>
    </row>
    <row r="47" spans="1:8" x14ac:dyDescent="0.3">
      <c r="A47" t="s">
        <v>7</v>
      </c>
      <c r="B47">
        <v>2018</v>
      </c>
      <c r="C47" t="s">
        <v>8</v>
      </c>
      <c r="D47" t="s">
        <v>10</v>
      </c>
      <c r="E47" s="3">
        <v>2</v>
      </c>
      <c r="F47" s="2">
        <v>170482</v>
      </c>
      <c r="G47" s="2">
        <f t="shared" si="2"/>
        <v>42620.5</v>
      </c>
      <c r="H47" s="2">
        <f t="shared" si="3"/>
        <v>42620.5</v>
      </c>
    </row>
    <row r="48" spans="1:8" x14ac:dyDescent="0.3">
      <c r="A48" t="s">
        <v>7</v>
      </c>
      <c r="B48">
        <v>2018</v>
      </c>
      <c r="C48" t="s">
        <v>22</v>
      </c>
      <c r="D48" t="s">
        <v>23</v>
      </c>
      <c r="E48" s="3">
        <v>5</v>
      </c>
      <c r="F48" s="2">
        <v>407822.06</v>
      </c>
      <c r="G48" s="2">
        <f t="shared" si="2"/>
        <v>101955.515</v>
      </c>
      <c r="H48" s="2">
        <f t="shared" si="3"/>
        <v>101955.515</v>
      </c>
    </row>
    <row r="49" spans="1:8" x14ac:dyDescent="0.3">
      <c r="A49" t="s">
        <v>7</v>
      </c>
      <c r="B49">
        <v>2018</v>
      </c>
      <c r="C49" t="s">
        <v>22</v>
      </c>
      <c r="D49" t="s">
        <v>24</v>
      </c>
      <c r="E49" s="3">
        <v>5</v>
      </c>
      <c r="F49" s="2">
        <v>254912.98</v>
      </c>
      <c r="G49" s="2">
        <f t="shared" si="2"/>
        <v>63728.245000000003</v>
      </c>
      <c r="H49" s="2">
        <f t="shared" si="3"/>
        <v>63728.245000000003</v>
      </c>
    </row>
    <row r="50" spans="1:8" x14ac:dyDescent="0.3">
      <c r="A50" t="s">
        <v>7</v>
      </c>
      <c r="B50">
        <v>2019</v>
      </c>
      <c r="C50" t="s">
        <v>11</v>
      </c>
      <c r="D50" t="s">
        <v>12</v>
      </c>
      <c r="E50" s="3">
        <v>3</v>
      </c>
      <c r="F50" s="2">
        <v>120235.99</v>
      </c>
      <c r="G50" s="2">
        <f t="shared" si="2"/>
        <v>30058.997500000001</v>
      </c>
      <c r="H50" s="2">
        <f t="shared" si="3"/>
        <v>30058.997500000001</v>
      </c>
    </row>
    <row r="51" spans="1:8" x14ac:dyDescent="0.3">
      <c r="A51" t="s">
        <v>7</v>
      </c>
      <c r="B51">
        <v>2019</v>
      </c>
      <c r="C51" t="s">
        <v>11</v>
      </c>
      <c r="D51" t="s">
        <v>13</v>
      </c>
      <c r="E51" s="3">
        <v>4</v>
      </c>
      <c r="F51" s="2">
        <v>174984.1</v>
      </c>
      <c r="G51" s="2">
        <f t="shared" si="2"/>
        <v>43746.025000000001</v>
      </c>
      <c r="H51" s="2">
        <f t="shared" si="3"/>
        <v>43746.025000000001</v>
      </c>
    </row>
    <row r="52" spans="1:8" x14ac:dyDescent="0.3">
      <c r="A52" t="s">
        <v>7</v>
      </c>
      <c r="B52">
        <v>2019</v>
      </c>
      <c r="C52" t="s">
        <v>11</v>
      </c>
      <c r="D52" t="s">
        <v>14</v>
      </c>
      <c r="E52" s="3">
        <v>7</v>
      </c>
      <c r="F52" s="2">
        <v>319159.78999999998</v>
      </c>
      <c r="G52" s="2">
        <f t="shared" si="2"/>
        <v>79789.947499999995</v>
      </c>
      <c r="H52" s="2">
        <f t="shared" si="3"/>
        <v>79789.947499999995</v>
      </c>
    </row>
    <row r="53" spans="1:8" x14ac:dyDescent="0.3">
      <c r="A53" t="s">
        <v>7</v>
      </c>
      <c r="B53">
        <v>2019</v>
      </c>
      <c r="C53" t="s">
        <v>15</v>
      </c>
      <c r="D53" t="s">
        <v>16</v>
      </c>
      <c r="E53" s="3">
        <v>7</v>
      </c>
      <c r="F53" s="2">
        <v>445920.42</v>
      </c>
      <c r="G53" s="2">
        <f t="shared" si="2"/>
        <v>111480.105</v>
      </c>
      <c r="H53" s="2">
        <f t="shared" si="3"/>
        <v>111480.105</v>
      </c>
    </row>
    <row r="54" spans="1:8" x14ac:dyDescent="0.3">
      <c r="A54" t="s">
        <v>7</v>
      </c>
      <c r="B54">
        <v>2019</v>
      </c>
      <c r="C54" t="s">
        <v>15</v>
      </c>
      <c r="D54" t="s">
        <v>17</v>
      </c>
      <c r="E54" s="3">
        <v>4</v>
      </c>
      <c r="F54" s="2">
        <v>154995.28</v>
      </c>
      <c r="G54" s="2">
        <f t="shared" si="2"/>
        <v>38748.82</v>
      </c>
      <c r="H54" s="2">
        <f t="shared" si="3"/>
        <v>38748.82</v>
      </c>
    </row>
    <row r="55" spans="1:8" x14ac:dyDescent="0.3">
      <c r="A55" t="s">
        <v>7</v>
      </c>
      <c r="B55">
        <v>2019</v>
      </c>
      <c r="C55" t="s">
        <v>18</v>
      </c>
      <c r="D55" t="s">
        <v>19</v>
      </c>
      <c r="E55" s="3">
        <v>7</v>
      </c>
      <c r="F55" s="2">
        <v>600795.5</v>
      </c>
      <c r="G55" s="2">
        <f t="shared" si="2"/>
        <v>150198.875</v>
      </c>
      <c r="H55" s="2">
        <f t="shared" si="3"/>
        <v>150198.875</v>
      </c>
    </row>
    <row r="56" spans="1:8" x14ac:dyDescent="0.3">
      <c r="A56" t="s">
        <v>7</v>
      </c>
      <c r="B56">
        <v>2019</v>
      </c>
      <c r="C56" t="s">
        <v>18</v>
      </c>
      <c r="D56" t="s">
        <v>21</v>
      </c>
      <c r="E56" s="3">
        <v>7</v>
      </c>
      <c r="F56" s="2">
        <v>582133.74</v>
      </c>
      <c r="G56" s="2">
        <f t="shared" si="2"/>
        <v>145533.435</v>
      </c>
      <c r="H56" s="2">
        <f t="shared" si="3"/>
        <v>145533.435</v>
      </c>
    </row>
    <row r="57" spans="1:8" x14ac:dyDescent="0.3">
      <c r="A57" t="s">
        <v>7</v>
      </c>
      <c r="B57">
        <v>2019</v>
      </c>
      <c r="C57" t="s">
        <v>18</v>
      </c>
      <c r="D57" t="s">
        <v>20</v>
      </c>
      <c r="E57" s="3">
        <v>9</v>
      </c>
      <c r="F57" s="2">
        <v>470750.05</v>
      </c>
      <c r="G57" s="2">
        <f t="shared" si="2"/>
        <v>117687.5125</v>
      </c>
      <c r="H57" s="2">
        <f t="shared" si="3"/>
        <v>117687.5125</v>
      </c>
    </row>
    <row r="58" spans="1:8" x14ac:dyDescent="0.3">
      <c r="A58" t="s">
        <v>7</v>
      </c>
      <c r="B58">
        <v>2019</v>
      </c>
      <c r="C58" t="s">
        <v>8</v>
      </c>
      <c r="D58" t="s">
        <v>9</v>
      </c>
      <c r="E58" s="3">
        <v>21</v>
      </c>
      <c r="F58" s="2">
        <v>1230695.45</v>
      </c>
      <c r="G58" s="2">
        <f t="shared" si="2"/>
        <v>307673.86249999999</v>
      </c>
      <c r="H58" s="2">
        <f t="shared" si="3"/>
        <v>307673.86249999999</v>
      </c>
    </row>
    <row r="59" spans="1:8" x14ac:dyDescent="0.3">
      <c r="A59" t="s">
        <v>7</v>
      </c>
      <c r="B59">
        <v>2019</v>
      </c>
      <c r="C59" t="s">
        <v>8</v>
      </c>
      <c r="D59" t="s">
        <v>10</v>
      </c>
      <c r="E59" s="3">
        <v>1</v>
      </c>
      <c r="F59" s="2">
        <v>161791.5</v>
      </c>
      <c r="G59" s="2">
        <f t="shared" si="2"/>
        <v>40447.875</v>
      </c>
      <c r="H59" s="2">
        <f t="shared" si="3"/>
        <v>40447.875</v>
      </c>
    </row>
    <row r="60" spans="1:8" x14ac:dyDescent="0.3">
      <c r="A60" t="s">
        <v>7</v>
      </c>
      <c r="B60">
        <v>2019</v>
      </c>
      <c r="C60" t="s">
        <v>22</v>
      </c>
      <c r="D60" t="s">
        <v>23</v>
      </c>
      <c r="E60" s="3">
        <v>4</v>
      </c>
      <c r="F60" s="2">
        <v>287873.93</v>
      </c>
      <c r="G60" s="2">
        <f t="shared" si="2"/>
        <v>71968.482499999998</v>
      </c>
      <c r="H60" s="2">
        <f t="shared" si="3"/>
        <v>71968.482499999998</v>
      </c>
    </row>
    <row r="61" spans="1:8" x14ac:dyDescent="0.3">
      <c r="A61" t="s">
        <v>7</v>
      </c>
      <c r="B61">
        <v>2019</v>
      </c>
      <c r="C61" t="s">
        <v>22</v>
      </c>
      <c r="D61" t="s">
        <v>24</v>
      </c>
      <c r="E61" s="3">
        <v>21</v>
      </c>
      <c r="F61" s="2">
        <v>813906.32</v>
      </c>
      <c r="G61" s="2">
        <f t="shared" si="2"/>
        <v>203476.58</v>
      </c>
      <c r="H61" s="2">
        <f t="shared" si="3"/>
        <v>203476.58</v>
      </c>
    </row>
    <row r="62" spans="1:8" x14ac:dyDescent="0.3">
      <c r="A62" t="s">
        <v>7</v>
      </c>
      <c r="B62">
        <v>2020</v>
      </c>
      <c r="C62" t="s">
        <v>11</v>
      </c>
      <c r="D62" t="s">
        <v>12</v>
      </c>
      <c r="E62" s="3">
        <v>6</v>
      </c>
      <c r="F62" s="2">
        <v>361291.84</v>
      </c>
      <c r="G62" s="2">
        <f t="shared" si="2"/>
        <v>90322.96</v>
      </c>
      <c r="H62" s="2">
        <f t="shared" si="3"/>
        <v>90322.96</v>
      </c>
    </row>
    <row r="63" spans="1:8" x14ac:dyDescent="0.3">
      <c r="A63" t="s">
        <v>7</v>
      </c>
      <c r="B63">
        <v>2020</v>
      </c>
      <c r="C63" t="s">
        <v>11</v>
      </c>
      <c r="D63" t="s">
        <v>13</v>
      </c>
      <c r="E63" s="3">
        <v>7</v>
      </c>
      <c r="F63" s="2">
        <v>542299.54</v>
      </c>
      <c r="G63" s="2">
        <f t="shared" si="2"/>
        <v>135574.88500000001</v>
      </c>
      <c r="H63" s="2">
        <f t="shared" si="3"/>
        <v>135574.88500000001</v>
      </c>
    </row>
    <row r="64" spans="1:8" x14ac:dyDescent="0.3">
      <c r="A64" t="s">
        <v>7</v>
      </c>
      <c r="B64">
        <v>2020</v>
      </c>
      <c r="C64" t="s">
        <v>11</v>
      </c>
      <c r="D64" t="s">
        <v>14</v>
      </c>
      <c r="E64" s="3">
        <v>10</v>
      </c>
      <c r="F64" s="2">
        <v>512289.81</v>
      </c>
      <c r="G64" s="2">
        <f t="shared" si="2"/>
        <v>128072.4525</v>
      </c>
      <c r="H64" s="2">
        <f t="shared" si="3"/>
        <v>128072.4525</v>
      </c>
    </row>
    <row r="65" spans="1:8" x14ac:dyDescent="0.3">
      <c r="A65" t="s">
        <v>7</v>
      </c>
      <c r="B65">
        <v>2020</v>
      </c>
      <c r="C65" t="s">
        <v>15</v>
      </c>
      <c r="D65" t="s">
        <v>16</v>
      </c>
      <c r="E65" s="3">
        <v>0</v>
      </c>
      <c r="F65" s="2">
        <v>0</v>
      </c>
      <c r="G65" s="2">
        <f t="shared" si="2"/>
        <v>0</v>
      </c>
      <c r="H65" s="2">
        <f t="shared" si="3"/>
        <v>0</v>
      </c>
    </row>
    <row r="66" spans="1:8" x14ac:dyDescent="0.3">
      <c r="A66" t="s">
        <v>7</v>
      </c>
      <c r="B66">
        <v>2020</v>
      </c>
      <c r="C66" t="s">
        <v>15</v>
      </c>
      <c r="D66" t="s">
        <v>17</v>
      </c>
      <c r="E66" s="3">
        <v>7</v>
      </c>
      <c r="F66" s="2">
        <v>689818.26</v>
      </c>
      <c r="G66" s="2">
        <f t="shared" ref="G66:G97" si="4">F66*0.25</f>
        <v>172454.565</v>
      </c>
      <c r="H66" s="2">
        <f t="shared" ref="H66:H97" si="5">G66</f>
        <v>172454.565</v>
      </c>
    </row>
    <row r="67" spans="1:8" x14ac:dyDescent="0.3">
      <c r="A67" t="s">
        <v>7</v>
      </c>
      <c r="B67">
        <v>2020</v>
      </c>
      <c r="C67" t="s">
        <v>18</v>
      </c>
      <c r="D67" t="s">
        <v>19</v>
      </c>
      <c r="E67" s="3">
        <v>6</v>
      </c>
      <c r="F67" s="2">
        <v>334756.55</v>
      </c>
      <c r="G67" s="2">
        <f t="shared" si="4"/>
        <v>83689.137499999997</v>
      </c>
      <c r="H67" s="2">
        <f t="shared" si="5"/>
        <v>83689.137499999997</v>
      </c>
    </row>
    <row r="68" spans="1:8" x14ac:dyDescent="0.3">
      <c r="A68" t="s">
        <v>7</v>
      </c>
      <c r="B68">
        <v>2020</v>
      </c>
      <c r="C68" t="s">
        <v>18</v>
      </c>
      <c r="D68" t="s">
        <v>21</v>
      </c>
      <c r="E68" s="3">
        <v>2</v>
      </c>
      <c r="F68" s="2">
        <v>164892.89000000001</v>
      </c>
      <c r="G68" s="2">
        <f t="shared" si="4"/>
        <v>41223.222500000003</v>
      </c>
      <c r="H68" s="2">
        <f t="shared" si="5"/>
        <v>41223.222500000003</v>
      </c>
    </row>
    <row r="69" spans="1:8" x14ac:dyDescent="0.3">
      <c r="A69" t="s">
        <v>7</v>
      </c>
      <c r="B69">
        <v>2020</v>
      </c>
      <c r="C69" t="s">
        <v>18</v>
      </c>
      <c r="D69" t="s">
        <v>20</v>
      </c>
      <c r="E69" s="3">
        <v>1</v>
      </c>
      <c r="F69" s="2">
        <v>57794.62</v>
      </c>
      <c r="G69" s="2">
        <f t="shared" si="4"/>
        <v>14448.655000000001</v>
      </c>
      <c r="H69" s="2">
        <f t="shared" si="5"/>
        <v>14448.655000000001</v>
      </c>
    </row>
    <row r="70" spans="1:8" x14ac:dyDescent="0.3">
      <c r="A70" t="s">
        <v>7</v>
      </c>
      <c r="B70">
        <v>2020</v>
      </c>
      <c r="C70" t="s">
        <v>8</v>
      </c>
      <c r="D70" t="s">
        <v>9</v>
      </c>
      <c r="E70" s="3">
        <v>0</v>
      </c>
      <c r="F70" s="2">
        <v>0</v>
      </c>
      <c r="G70" s="2">
        <f t="shared" si="4"/>
        <v>0</v>
      </c>
      <c r="H70" s="2">
        <f t="shared" si="5"/>
        <v>0</v>
      </c>
    </row>
    <row r="71" spans="1:8" x14ac:dyDescent="0.3">
      <c r="A71" t="s">
        <v>7</v>
      </c>
      <c r="B71">
        <v>2020</v>
      </c>
      <c r="C71" t="s">
        <v>8</v>
      </c>
      <c r="D71" t="s">
        <v>10</v>
      </c>
      <c r="E71" s="3">
        <v>6</v>
      </c>
      <c r="F71" s="2">
        <v>453507.67</v>
      </c>
      <c r="G71" s="2">
        <f t="shared" si="4"/>
        <v>113376.9175</v>
      </c>
      <c r="H71" s="2">
        <f t="shared" si="5"/>
        <v>113376.9175</v>
      </c>
    </row>
    <row r="72" spans="1:8" x14ac:dyDescent="0.3">
      <c r="A72" t="s">
        <v>7</v>
      </c>
      <c r="B72">
        <v>2020</v>
      </c>
      <c r="C72" t="s">
        <v>22</v>
      </c>
      <c r="D72" t="s">
        <v>23</v>
      </c>
      <c r="E72" s="3">
        <v>3</v>
      </c>
      <c r="F72" s="2">
        <v>121091.23</v>
      </c>
      <c r="G72" s="2">
        <f t="shared" si="4"/>
        <v>30272.807499999999</v>
      </c>
      <c r="H72" s="2">
        <f t="shared" si="5"/>
        <v>30272.807499999999</v>
      </c>
    </row>
    <row r="73" spans="1:8" x14ac:dyDescent="0.3">
      <c r="A73" t="s">
        <v>7</v>
      </c>
      <c r="B73">
        <v>2020</v>
      </c>
      <c r="C73" t="s">
        <v>22</v>
      </c>
      <c r="D73" t="s">
        <v>24</v>
      </c>
      <c r="E73" s="3">
        <v>20</v>
      </c>
      <c r="F73" s="2">
        <v>771538.61</v>
      </c>
      <c r="G73" s="2">
        <f t="shared" si="4"/>
        <v>192884.6525</v>
      </c>
      <c r="H73" s="2">
        <f t="shared" si="5"/>
        <v>192884.6525</v>
      </c>
    </row>
    <row r="74" spans="1:8" x14ac:dyDescent="0.3">
      <c r="A74" t="s">
        <v>7</v>
      </c>
      <c r="B74">
        <v>2021</v>
      </c>
      <c r="C74" t="s">
        <v>11</v>
      </c>
      <c r="D74" t="s">
        <v>12</v>
      </c>
      <c r="E74" s="3">
        <v>4</v>
      </c>
      <c r="F74" s="2">
        <v>237809.37</v>
      </c>
      <c r="G74" s="2">
        <f t="shared" si="4"/>
        <v>59452.342499999999</v>
      </c>
      <c r="H74" s="2">
        <f t="shared" si="5"/>
        <v>59452.342499999999</v>
      </c>
    </row>
    <row r="75" spans="1:8" x14ac:dyDescent="0.3">
      <c r="A75" t="s">
        <v>7</v>
      </c>
      <c r="B75">
        <v>2021</v>
      </c>
      <c r="C75" t="s">
        <v>11</v>
      </c>
      <c r="D75" t="s">
        <v>13</v>
      </c>
      <c r="E75" s="3">
        <v>4</v>
      </c>
      <c r="F75" s="2">
        <v>393428.98</v>
      </c>
      <c r="G75" s="2">
        <f t="shared" si="4"/>
        <v>98357.244999999995</v>
      </c>
      <c r="H75" s="2">
        <f t="shared" si="5"/>
        <v>98357.244999999995</v>
      </c>
    </row>
    <row r="76" spans="1:8" x14ac:dyDescent="0.3">
      <c r="A76" t="s">
        <v>7</v>
      </c>
      <c r="B76">
        <v>2021</v>
      </c>
      <c r="C76" t="s">
        <v>11</v>
      </c>
      <c r="D76" t="s">
        <v>14</v>
      </c>
      <c r="E76" s="3">
        <v>5</v>
      </c>
      <c r="F76" s="2">
        <v>216680.47</v>
      </c>
      <c r="G76" s="2">
        <f t="shared" si="4"/>
        <v>54170.1175</v>
      </c>
      <c r="H76" s="2">
        <f t="shared" si="5"/>
        <v>54170.1175</v>
      </c>
    </row>
    <row r="77" spans="1:8" x14ac:dyDescent="0.3">
      <c r="A77" t="s">
        <v>7</v>
      </c>
      <c r="B77">
        <v>2021</v>
      </c>
      <c r="C77" t="s">
        <v>15</v>
      </c>
      <c r="D77" t="s">
        <v>16</v>
      </c>
      <c r="E77" s="3">
        <v>3</v>
      </c>
      <c r="F77" s="2">
        <v>165360</v>
      </c>
      <c r="G77" s="2">
        <f t="shared" si="4"/>
        <v>41340</v>
      </c>
      <c r="H77" s="2">
        <f t="shared" si="5"/>
        <v>41340</v>
      </c>
    </row>
    <row r="78" spans="1:8" x14ac:dyDescent="0.3">
      <c r="A78" t="s">
        <v>7</v>
      </c>
      <c r="B78">
        <v>2021</v>
      </c>
      <c r="C78" t="s">
        <v>15</v>
      </c>
      <c r="D78" t="s">
        <v>17</v>
      </c>
      <c r="E78" s="3">
        <v>4</v>
      </c>
      <c r="F78" s="2">
        <v>220321.73</v>
      </c>
      <c r="G78" s="2">
        <f t="shared" si="4"/>
        <v>55080.432500000003</v>
      </c>
      <c r="H78" s="2">
        <f t="shared" si="5"/>
        <v>55080.432500000003</v>
      </c>
    </row>
    <row r="79" spans="1:8" x14ac:dyDescent="0.3">
      <c r="A79" t="s">
        <v>7</v>
      </c>
      <c r="B79">
        <v>2021</v>
      </c>
      <c r="C79" t="s">
        <v>18</v>
      </c>
      <c r="D79" t="s">
        <v>19</v>
      </c>
      <c r="E79" s="3">
        <v>1</v>
      </c>
      <c r="F79" s="2">
        <v>151492.57999999999</v>
      </c>
      <c r="G79" s="2">
        <f t="shared" si="4"/>
        <v>37873.144999999997</v>
      </c>
      <c r="H79" s="2">
        <f t="shared" si="5"/>
        <v>37873.144999999997</v>
      </c>
    </row>
    <row r="80" spans="1:8" x14ac:dyDescent="0.3">
      <c r="A80" t="s">
        <v>7</v>
      </c>
      <c r="B80">
        <v>2021</v>
      </c>
      <c r="C80" t="s">
        <v>18</v>
      </c>
      <c r="D80" t="s">
        <v>21</v>
      </c>
      <c r="E80" s="3">
        <v>1</v>
      </c>
      <c r="F80" s="2">
        <v>14885</v>
      </c>
      <c r="G80" s="2">
        <f t="shared" si="4"/>
        <v>3721.25</v>
      </c>
      <c r="H80" s="2">
        <f t="shared" si="5"/>
        <v>3721.25</v>
      </c>
    </row>
    <row r="81" spans="1:8" x14ac:dyDescent="0.3">
      <c r="A81" t="s">
        <v>7</v>
      </c>
      <c r="B81">
        <v>2021</v>
      </c>
      <c r="C81" t="s">
        <v>18</v>
      </c>
      <c r="D81" t="s">
        <v>20</v>
      </c>
      <c r="E81" s="3">
        <v>2</v>
      </c>
      <c r="F81" s="2">
        <v>128497.56</v>
      </c>
      <c r="G81" s="2">
        <f t="shared" si="4"/>
        <v>32124.39</v>
      </c>
      <c r="H81" s="2">
        <f t="shared" si="5"/>
        <v>32124.39</v>
      </c>
    </row>
    <row r="82" spans="1:8" x14ac:dyDescent="0.3">
      <c r="A82" t="s">
        <v>7</v>
      </c>
      <c r="B82">
        <v>2021</v>
      </c>
      <c r="C82" t="s">
        <v>8</v>
      </c>
      <c r="D82" t="s">
        <v>9</v>
      </c>
      <c r="E82" s="3">
        <v>11</v>
      </c>
      <c r="F82" s="2">
        <v>410760.67</v>
      </c>
      <c r="G82" s="2">
        <f t="shared" si="4"/>
        <v>102690.1675</v>
      </c>
      <c r="H82" s="2">
        <f t="shared" si="5"/>
        <v>102690.1675</v>
      </c>
    </row>
    <row r="83" spans="1:8" x14ac:dyDescent="0.3">
      <c r="A83" t="s">
        <v>7</v>
      </c>
      <c r="B83">
        <v>2021</v>
      </c>
      <c r="C83" t="s">
        <v>8</v>
      </c>
      <c r="D83" t="s">
        <v>10</v>
      </c>
      <c r="E83" s="3">
        <v>3</v>
      </c>
      <c r="F83" s="2">
        <v>91774.15</v>
      </c>
      <c r="G83" s="2">
        <f t="shared" si="4"/>
        <v>22943.537499999999</v>
      </c>
      <c r="H83" s="2">
        <f t="shared" si="5"/>
        <v>22943.537499999999</v>
      </c>
    </row>
    <row r="84" spans="1:8" x14ac:dyDescent="0.3">
      <c r="A84" t="s">
        <v>7</v>
      </c>
      <c r="B84">
        <v>2021</v>
      </c>
      <c r="C84" t="s">
        <v>22</v>
      </c>
      <c r="D84" t="s">
        <v>23</v>
      </c>
      <c r="E84" s="3">
        <v>5</v>
      </c>
      <c r="F84" s="2">
        <v>265557.69</v>
      </c>
      <c r="G84" s="2">
        <f t="shared" si="4"/>
        <v>66389.422500000001</v>
      </c>
      <c r="H84" s="2">
        <f t="shared" si="5"/>
        <v>66389.422500000001</v>
      </c>
    </row>
    <row r="85" spans="1:8" x14ac:dyDescent="0.3">
      <c r="A85" t="s">
        <v>7</v>
      </c>
      <c r="B85">
        <v>2021</v>
      </c>
      <c r="C85" t="s">
        <v>22</v>
      </c>
      <c r="D85" t="s">
        <v>24</v>
      </c>
      <c r="E85" s="3">
        <v>2</v>
      </c>
      <c r="F85" s="2">
        <v>280133.90000000002</v>
      </c>
      <c r="G85" s="2">
        <f t="shared" si="4"/>
        <v>70033.475000000006</v>
      </c>
      <c r="H85" s="2">
        <f t="shared" si="5"/>
        <v>70033.475000000006</v>
      </c>
    </row>
    <row r="86" spans="1:8" x14ac:dyDescent="0.3">
      <c r="A86" t="s">
        <v>7</v>
      </c>
      <c r="B86">
        <v>2022</v>
      </c>
      <c r="C86" t="s">
        <v>11</v>
      </c>
      <c r="D86" t="s">
        <v>12</v>
      </c>
      <c r="E86" s="44" t="s">
        <v>26</v>
      </c>
      <c r="F86" s="44"/>
      <c r="G86" s="44"/>
      <c r="H86" s="44"/>
    </row>
    <row r="87" spans="1:8" x14ac:dyDescent="0.3">
      <c r="A87" t="s">
        <v>7</v>
      </c>
      <c r="B87">
        <v>2022</v>
      </c>
      <c r="C87" t="s">
        <v>11</v>
      </c>
      <c r="D87" t="s">
        <v>13</v>
      </c>
      <c r="E87" s="44" t="s">
        <v>26</v>
      </c>
      <c r="F87" s="44"/>
      <c r="G87" s="44"/>
      <c r="H87" s="44"/>
    </row>
    <row r="88" spans="1:8" x14ac:dyDescent="0.3">
      <c r="A88" t="s">
        <v>7</v>
      </c>
      <c r="B88">
        <v>2022</v>
      </c>
      <c r="C88" t="s">
        <v>11</v>
      </c>
      <c r="D88" t="s">
        <v>14</v>
      </c>
      <c r="E88" s="44" t="s">
        <v>26</v>
      </c>
      <c r="F88" s="44"/>
      <c r="G88" s="44"/>
      <c r="H88" s="44"/>
    </row>
    <row r="89" spans="1:8" x14ac:dyDescent="0.3">
      <c r="A89" t="s">
        <v>7</v>
      </c>
      <c r="B89">
        <v>2022</v>
      </c>
      <c r="C89" t="s">
        <v>15</v>
      </c>
      <c r="D89" t="s">
        <v>16</v>
      </c>
      <c r="E89" s="3">
        <v>3</v>
      </c>
      <c r="F89" s="2">
        <v>313759.73</v>
      </c>
      <c r="G89" s="2">
        <f>F89*0.25</f>
        <v>78439.932499999995</v>
      </c>
      <c r="H89" s="2">
        <f>G89</f>
        <v>78439.932499999995</v>
      </c>
    </row>
    <row r="90" spans="1:8" x14ac:dyDescent="0.3">
      <c r="A90" t="s">
        <v>7</v>
      </c>
      <c r="B90">
        <v>2022</v>
      </c>
      <c r="C90" t="s">
        <v>15</v>
      </c>
      <c r="D90" t="s">
        <v>17</v>
      </c>
      <c r="E90" s="3">
        <v>6</v>
      </c>
      <c r="F90" s="2">
        <v>528394.85</v>
      </c>
      <c r="G90" s="2">
        <f>F90*0.25</f>
        <v>132098.71249999999</v>
      </c>
      <c r="H90" s="2">
        <f>G90</f>
        <v>132098.71249999999</v>
      </c>
    </row>
    <row r="91" spans="1:8" x14ac:dyDescent="0.3">
      <c r="A91" t="s">
        <v>7</v>
      </c>
      <c r="B91">
        <v>2022</v>
      </c>
      <c r="C91" t="s">
        <v>18</v>
      </c>
      <c r="D91" t="s">
        <v>19</v>
      </c>
      <c r="E91" s="3">
        <v>5</v>
      </c>
      <c r="F91" s="2">
        <v>423999.39</v>
      </c>
      <c r="G91" s="2">
        <f>F91*0.25</f>
        <v>105999.8475</v>
      </c>
      <c r="H91" s="2">
        <f>G91</f>
        <v>105999.8475</v>
      </c>
    </row>
    <row r="92" spans="1:8" x14ac:dyDescent="0.3">
      <c r="A92" t="s">
        <v>7</v>
      </c>
      <c r="B92">
        <v>2022</v>
      </c>
      <c r="C92" t="s">
        <v>18</v>
      </c>
      <c r="D92" t="s">
        <v>21</v>
      </c>
      <c r="E92" s="3">
        <v>6</v>
      </c>
      <c r="F92" s="2">
        <v>492049.88</v>
      </c>
      <c r="G92" s="2">
        <f>F92*0.25</f>
        <v>123012.47</v>
      </c>
      <c r="H92" s="2">
        <f>G92</f>
        <v>123012.47</v>
      </c>
    </row>
    <row r="93" spans="1:8" x14ac:dyDescent="0.3">
      <c r="A93" t="s">
        <v>7</v>
      </c>
      <c r="B93">
        <v>2022</v>
      </c>
      <c r="C93" t="s">
        <v>18</v>
      </c>
      <c r="D93" t="s">
        <v>20</v>
      </c>
      <c r="E93" s="3">
        <v>6</v>
      </c>
      <c r="F93" s="2">
        <v>506813.45</v>
      </c>
      <c r="G93" s="2">
        <f>F93*0.25</f>
        <v>126703.3625</v>
      </c>
      <c r="H93" s="2">
        <f>G93</f>
        <v>126703.3625</v>
      </c>
    </row>
    <row r="94" spans="1:8" x14ac:dyDescent="0.3">
      <c r="A94" t="s">
        <v>7</v>
      </c>
      <c r="B94">
        <v>2022</v>
      </c>
      <c r="C94" t="s">
        <v>8</v>
      </c>
      <c r="D94" t="s">
        <v>9</v>
      </c>
      <c r="E94" s="44" t="s">
        <v>26</v>
      </c>
      <c r="F94" s="44"/>
      <c r="G94" s="44"/>
      <c r="H94" s="44"/>
    </row>
    <row r="95" spans="1:8" x14ac:dyDescent="0.3">
      <c r="A95" t="s">
        <v>7</v>
      </c>
      <c r="B95">
        <v>2022</v>
      </c>
      <c r="C95" t="s">
        <v>8</v>
      </c>
      <c r="D95" t="s">
        <v>10</v>
      </c>
      <c r="E95" s="44" t="s">
        <v>26</v>
      </c>
      <c r="F95" s="44"/>
      <c r="G95" s="44"/>
      <c r="H95" s="44"/>
    </row>
    <row r="96" spans="1:8" x14ac:dyDescent="0.3">
      <c r="A96" t="s">
        <v>7</v>
      </c>
      <c r="B96">
        <v>2022</v>
      </c>
      <c r="C96" t="s">
        <v>22</v>
      </c>
      <c r="D96" t="s">
        <v>23</v>
      </c>
      <c r="E96" s="3">
        <v>2</v>
      </c>
      <c r="F96" s="2">
        <v>260260</v>
      </c>
      <c r="G96" s="2">
        <f>F96*0.25</f>
        <v>65065</v>
      </c>
      <c r="H96" s="2">
        <f>G96</f>
        <v>65065</v>
      </c>
    </row>
    <row r="97" spans="1:8" x14ac:dyDescent="0.3">
      <c r="A97" t="s">
        <v>7</v>
      </c>
      <c r="B97">
        <v>2022</v>
      </c>
      <c r="C97" t="s">
        <v>22</v>
      </c>
      <c r="D97" t="s">
        <v>24</v>
      </c>
      <c r="E97" s="44" t="s">
        <v>26</v>
      </c>
      <c r="F97" s="44"/>
      <c r="G97" s="44"/>
      <c r="H97" s="44"/>
    </row>
    <row r="98" spans="1:8" x14ac:dyDescent="0.3">
      <c r="A98" t="s">
        <v>27</v>
      </c>
      <c r="B98">
        <v>2015</v>
      </c>
      <c r="C98" t="s">
        <v>11</v>
      </c>
      <c r="D98" t="s">
        <v>28</v>
      </c>
      <c r="E98" s="3">
        <v>7</v>
      </c>
      <c r="F98" s="2">
        <v>699137.84</v>
      </c>
      <c r="G98" s="2">
        <f t="shared" ref="G98:G132" si="6">F98*0.25</f>
        <v>174784.46</v>
      </c>
      <c r="H98" s="2">
        <f t="shared" ref="H98:H132" si="7">G98</f>
        <v>174784.46</v>
      </c>
    </row>
    <row r="99" spans="1:8" x14ac:dyDescent="0.3">
      <c r="A99" t="s">
        <v>27</v>
      </c>
      <c r="B99">
        <v>2015</v>
      </c>
      <c r="C99" t="s">
        <v>15</v>
      </c>
      <c r="D99" t="s">
        <v>28</v>
      </c>
      <c r="E99" s="3">
        <v>3</v>
      </c>
      <c r="F99" s="2">
        <v>650000</v>
      </c>
      <c r="G99" s="2">
        <f t="shared" si="6"/>
        <v>162500</v>
      </c>
      <c r="H99" s="2">
        <f t="shared" si="7"/>
        <v>162500</v>
      </c>
    </row>
    <row r="100" spans="1:8" x14ac:dyDescent="0.3">
      <c r="A100" t="s">
        <v>27</v>
      </c>
      <c r="B100">
        <v>2015</v>
      </c>
      <c r="C100" t="s">
        <v>18</v>
      </c>
      <c r="D100" t="s">
        <v>28</v>
      </c>
      <c r="E100" s="3">
        <v>9</v>
      </c>
      <c r="F100" s="2">
        <v>779483.4</v>
      </c>
      <c r="G100" s="2">
        <f t="shared" si="6"/>
        <v>194870.85</v>
      </c>
      <c r="H100" s="2">
        <f t="shared" si="7"/>
        <v>194870.85</v>
      </c>
    </row>
    <row r="101" spans="1:8" x14ac:dyDescent="0.3">
      <c r="A101" t="s">
        <v>27</v>
      </c>
      <c r="B101">
        <v>2015</v>
      </c>
      <c r="C101" t="s">
        <v>8</v>
      </c>
      <c r="D101" t="s">
        <v>28</v>
      </c>
      <c r="E101" s="3">
        <v>2</v>
      </c>
      <c r="F101" s="2">
        <v>287130.14</v>
      </c>
      <c r="G101" s="2">
        <f t="shared" si="6"/>
        <v>71782.535000000003</v>
      </c>
      <c r="H101" s="2">
        <f t="shared" si="7"/>
        <v>71782.535000000003</v>
      </c>
    </row>
    <row r="102" spans="1:8" x14ac:dyDescent="0.3">
      <c r="A102" t="s">
        <v>27</v>
      </c>
      <c r="B102">
        <v>2015</v>
      </c>
      <c r="C102" t="s">
        <v>22</v>
      </c>
      <c r="D102" t="s">
        <v>28</v>
      </c>
      <c r="E102" s="3">
        <v>5</v>
      </c>
      <c r="F102" s="2">
        <v>867132.97</v>
      </c>
      <c r="G102" s="2">
        <f t="shared" si="6"/>
        <v>216783.24249999999</v>
      </c>
      <c r="H102" s="2">
        <f t="shared" si="7"/>
        <v>216783.24249999999</v>
      </c>
    </row>
    <row r="103" spans="1:8" x14ac:dyDescent="0.3">
      <c r="A103" t="s">
        <v>27</v>
      </c>
      <c r="B103">
        <v>2016</v>
      </c>
      <c r="C103" t="s">
        <v>11</v>
      </c>
      <c r="D103" t="s">
        <v>28</v>
      </c>
      <c r="E103" s="3">
        <v>6</v>
      </c>
      <c r="F103" s="2">
        <v>385151.8</v>
      </c>
      <c r="G103" s="2">
        <f t="shared" si="6"/>
        <v>96287.95</v>
      </c>
      <c r="H103" s="2">
        <f t="shared" si="7"/>
        <v>96287.95</v>
      </c>
    </row>
    <row r="104" spans="1:8" x14ac:dyDescent="0.3">
      <c r="A104" t="s">
        <v>27</v>
      </c>
      <c r="B104">
        <v>2016</v>
      </c>
      <c r="C104" t="s">
        <v>15</v>
      </c>
      <c r="D104" t="s">
        <v>28</v>
      </c>
      <c r="E104" s="3">
        <v>5</v>
      </c>
      <c r="F104" s="2">
        <v>636176.82999999996</v>
      </c>
      <c r="G104" s="2">
        <f t="shared" si="6"/>
        <v>159044.20749999999</v>
      </c>
      <c r="H104" s="2">
        <f t="shared" si="7"/>
        <v>159044.20749999999</v>
      </c>
    </row>
    <row r="105" spans="1:8" x14ac:dyDescent="0.3">
      <c r="A105" t="s">
        <v>27</v>
      </c>
      <c r="B105">
        <v>2016</v>
      </c>
      <c r="C105" t="s">
        <v>18</v>
      </c>
      <c r="D105" t="s">
        <v>28</v>
      </c>
      <c r="E105" s="3">
        <v>11</v>
      </c>
      <c r="F105" s="2">
        <v>779483.42</v>
      </c>
      <c r="G105" s="2">
        <f t="shared" si="6"/>
        <v>194870.85500000001</v>
      </c>
      <c r="H105" s="2">
        <f t="shared" si="7"/>
        <v>194870.85500000001</v>
      </c>
    </row>
    <row r="106" spans="1:8" x14ac:dyDescent="0.3">
      <c r="A106" t="s">
        <v>27</v>
      </c>
      <c r="B106">
        <v>2016</v>
      </c>
      <c r="C106" t="s">
        <v>8</v>
      </c>
      <c r="D106" t="s">
        <v>28</v>
      </c>
      <c r="E106" s="3">
        <v>10</v>
      </c>
      <c r="F106" s="2">
        <v>847994.97</v>
      </c>
      <c r="G106" s="2">
        <f t="shared" si="6"/>
        <v>211998.74249999999</v>
      </c>
      <c r="H106" s="2">
        <f t="shared" si="7"/>
        <v>211998.74249999999</v>
      </c>
    </row>
    <row r="107" spans="1:8" x14ac:dyDescent="0.3">
      <c r="A107" t="s">
        <v>27</v>
      </c>
      <c r="B107">
        <v>2016</v>
      </c>
      <c r="C107" t="s">
        <v>22</v>
      </c>
      <c r="D107" t="s">
        <v>28</v>
      </c>
      <c r="E107" s="3">
        <v>7</v>
      </c>
      <c r="F107" s="2">
        <v>827132.97</v>
      </c>
      <c r="G107" s="2">
        <f t="shared" si="6"/>
        <v>206783.24249999999</v>
      </c>
      <c r="H107" s="2">
        <f t="shared" si="7"/>
        <v>206783.24249999999</v>
      </c>
    </row>
    <row r="108" spans="1:8" x14ac:dyDescent="0.3">
      <c r="A108" t="s">
        <v>27</v>
      </c>
      <c r="B108">
        <v>2017</v>
      </c>
      <c r="C108" t="s">
        <v>11</v>
      </c>
      <c r="D108" t="s">
        <v>28</v>
      </c>
      <c r="E108" s="3">
        <v>8</v>
      </c>
      <c r="F108" s="2">
        <v>794737.32</v>
      </c>
      <c r="G108" s="2">
        <f t="shared" si="6"/>
        <v>198684.33</v>
      </c>
      <c r="H108" s="2">
        <f t="shared" si="7"/>
        <v>198684.33</v>
      </c>
    </row>
    <row r="109" spans="1:8" x14ac:dyDescent="0.3">
      <c r="A109" t="s">
        <v>27</v>
      </c>
      <c r="B109">
        <v>2017</v>
      </c>
      <c r="C109" t="s">
        <v>15</v>
      </c>
      <c r="D109" t="s">
        <v>28</v>
      </c>
      <c r="E109" s="3">
        <v>5</v>
      </c>
      <c r="F109" s="2">
        <v>524453.81000000006</v>
      </c>
      <c r="G109" s="2">
        <f t="shared" si="6"/>
        <v>131113.45250000001</v>
      </c>
      <c r="H109" s="2">
        <f t="shared" si="7"/>
        <v>131113.45250000001</v>
      </c>
    </row>
    <row r="110" spans="1:8" x14ac:dyDescent="0.3">
      <c r="A110" t="s">
        <v>27</v>
      </c>
      <c r="B110">
        <v>2017</v>
      </c>
      <c r="C110" t="s">
        <v>18</v>
      </c>
      <c r="D110" t="s">
        <v>28</v>
      </c>
      <c r="E110" s="3">
        <v>9</v>
      </c>
      <c r="F110" s="2">
        <v>789449.92</v>
      </c>
      <c r="G110" s="2">
        <f t="shared" si="6"/>
        <v>197362.48</v>
      </c>
      <c r="H110" s="2">
        <f t="shared" si="7"/>
        <v>197362.48</v>
      </c>
    </row>
    <row r="111" spans="1:8" x14ac:dyDescent="0.3">
      <c r="A111" t="s">
        <v>27</v>
      </c>
      <c r="B111">
        <v>2017</v>
      </c>
      <c r="C111" t="s">
        <v>8</v>
      </c>
      <c r="D111" t="s">
        <v>28</v>
      </c>
      <c r="E111" s="3">
        <v>5</v>
      </c>
      <c r="F111" s="2">
        <v>581784.19999999995</v>
      </c>
      <c r="G111" s="2">
        <f t="shared" si="6"/>
        <v>145446.04999999999</v>
      </c>
      <c r="H111" s="2">
        <f t="shared" si="7"/>
        <v>145446.04999999999</v>
      </c>
    </row>
    <row r="112" spans="1:8" x14ac:dyDescent="0.3">
      <c r="A112" t="s">
        <v>27</v>
      </c>
      <c r="B112">
        <v>2017</v>
      </c>
      <c r="C112" t="s">
        <v>22</v>
      </c>
      <c r="D112" t="s">
        <v>28</v>
      </c>
      <c r="E112" s="3">
        <v>8</v>
      </c>
      <c r="F112" s="2">
        <v>887132.96</v>
      </c>
      <c r="G112" s="2">
        <f t="shared" si="6"/>
        <v>221783.24</v>
      </c>
      <c r="H112" s="2">
        <f t="shared" si="7"/>
        <v>221783.24</v>
      </c>
    </row>
    <row r="113" spans="1:8" x14ac:dyDescent="0.3">
      <c r="A113" t="s">
        <v>27</v>
      </c>
      <c r="B113">
        <v>2018</v>
      </c>
      <c r="C113" t="s">
        <v>11</v>
      </c>
      <c r="D113" t="s">
        <v>28</v>
      </c>
      <c r="E113" s="3">
        <v>7</v>
      </c>
      <c r="F113" s="2">
        <v>917199.33</v>
      </c>
      <c r="G113" s="2">
        <f t="shared" si="6"/>
        <v>229299.83249999999</v>
      </c>
      <c r="H113" s="2">
        <f t="shared" si="7"/>
        <v>229299.83249999999</v>
      </c>
    </row>
    <row r="114" spans="1:8" x14ac:dyDescent="0.3">
      <c r="A114" t="s">
        <v>27</v>
      </c>
      <c r="B114">
        <v>2018</v>
      </c>
      <c r="C114" t="s">
        <v>15</v>
      </c>
      <c r="D114" t="s">
        <v>28</v>
      </c>
      <c r="E114" s="3">
        <v>6</v>
      </c>
      <c r="F114" s="2">
        <v>780671.97</v>
      </c>
      <c r="G114" s="2">
        <f t="shared" si="6"/>
        <v>195167.99249999999</v>
      </c>
      <c r="H114" s="2">
        <f t="shared" si="7"/>
        <v>195167.99249999999</v>
      </c>
    </row>
    <row r="115" spans="1:8" x14ac:dyDescent="0.3">
      <c r="A115" t="s">
        <v>27</v>
      </c>
      <c r="B115">
        <v>2018</v>
      </c>
      <c r="C115" t="s">
        <v>18</v>
      </c>
      <c r="D115" t="s">
        <v>28</v>
      </c>
      <c r="E115" s="3">
        <v>8</v>
      </c>
      <c r="F115" s="2">
        <v>708103.29</v>
      </c>
      <c r="G115" s="2">
        <f t="shared" si="6"/>
        <v>177025.82250000001</v>
      </c>
      <c r="H115" s="2">
        <f t="shared" si="7"/>
        <v>177025.82250000001</v>
      </c>
    </row>
    <row r="116" spans="1:8" x14ac:dyDescent="0.3">
      <c r="A116" t="s">
        <v>27</v>
      </c>
      <c r="B116">
        <v>2018</v>
      </c>
      <c r="C116" t="s">
        <v>8</v>
      </c>
      <c r="D116" t="s">
        <v>28</v>
      </c>
      <c r="E116" s="3">
        <v>6</v>
      </c>
      <c r="F116" s="2">
        <v>706837.46</v>
      </c>
      <c r="G116" s="2">
        <f t="shared" si="6"/>
        <v>176709.36499999999</v>
      </c>
      <c r="H116" s="2">
        <f t="shared" si="7"/>
        <v>176709.36499999999</v>
      </c>
    </row>
    <row r="117" spans="1:8" x14ac:dyDescent="0.3">
      <c r="A117" t="s">
        <v>27</v>
      </c>
      <c r="B117">
        <v>2018</v>
      </c>
      <c r="C117" t="s">
        <v>22</v>
      </c>
      <c r="D117" t="s">
        <v>28</v>
      </c>
      <c r="E117" s="3">
        <v>6</v>
      </c>
      <c r="F117" s="2">
        <v>867132.97</v>
      </c>
      <c r="G117" s="2">
        <f t="shared" si="6"/>
        <v>216783.24249999999</v>
      </c>
      <c r="H117" s="2">
        <f t="shared" si="7"/>
        <v>216783.24249999999</v>
      </c>
    </row>
    <row r="118" spans="1:8" x14ac:dyDescent="0.3">
      <c r="A118" t="s">
        <v>27</v>
      </c>
      <c r="B118">
        <v>2019</v>
      </c>
      <c r="C118" t="s">
        <v>11</v>
      </c>
      <c r="D118" t="s">
        <v>28</v>
      </c>
      <c r="E118" s="3">
        <v>8</v>
      </c>
      <c r="F118" s="2">
        <v>759137.99</v>
      </c>
      <c r="G118" s="2">
        <f t="shared" si="6"/>
        <v>189784.4975</v>
      </c>
      <c r="H118" s="2">
        <f t="shared" si="7"/>
        <v>189784.4975</v>
      </c>
    </row>
    <row r="119" spans="1:8" x14ac:dyDescent="0.3">
      <c r="A119" t="s">
        <v>27</v>
      </c>
      <c r="B119">
        <v>2019</v>
      </c>
      <c r="C119" t="s">
        <v>15</v>
      </c>
      <c r="D119" t="s">
        <v>28</v>
      </c>
      <c r="E119" s="3">
        <v>3</v>
      </c>
      <c r="F119" s="2">
        <v>391030.1</v>
      </c>
      <c r="G119" s="2">
        <f t="shared" si="6"/>
        <v>97757.524999999994</v>
      </c>
      <c r="H119" s="2">
        <f t="shared" si="7"/>
        <v>97757.524999999994</v>
      </c>
    </row>
    <row r="120" spans="1:8" s="6" customFormat="1" ht="61.2" x14ac:dyDescent="0.3">
      <c r="A120" s="6" t="s">
        <v>27</v>
      </c>
      <c r="B120" s="6">
        <v>2019</v>
      </c>
      <c r="C120" s="6" t="s">
        <v>18</v>
      </c>
      <c r="D120" s="6" t="s">
        <v>28</v>
      </c>
      <c r="E120" s="7" t="s">
        <v>29</v>
      </c>
      <c r="F120" s="8">
        <v>759137.99</v>
      </c>
      <c r="G120" s="8">
        <f t="shared" si="6"/>
        <v>189784.4975</v>
      </c>
      <c r="H120" s="8">
        <f t="shared" si="7"/>
        <v>189784.4975</v>
      </c>
    </row>
    <row r="121" spans="1:8" x14ac:dyDescent="0.3">
      <c r="A121" t="s">
        <v>27</v>
      </c>
      <c r="B121">
        <v>2019</v>
      </c>
      <c r="C121" t="s">
        <v>8</v>
      </c>
      <c r="D121" t="s">
        <v>28</v>
      </c>
      <c r="E121" s="3">
        <v>4</v>
      </c>
      <c r="F121" s="2">
        <v>400706.15</v>
      </c>
      <c r="G121" s="2">
        <f t="shared" si="6"/>
        <v>100176.53750000001</v>
      </c>
      <c r="H121" s="2">
        <f t="shared" si="7"/>
        <v>100176.53750000001</v>
      </c>
    </row>
    <row r="122" spans="1:8" s="6" customFormat="1" ht="61.2" x14ac:dyDescent="0.3">
      <c r="A122" s="6" t="s">
        <v>27</v>
      </c>
      <c r="B122" s="6">
        <v>2019</v>
      </c>
      <c r="C122" s="6" t="s">
        <v>22</v>
      </c>
      <c r="D122" s="6" t="s">
        <v>28</v>
      </c>
      <c r="E122" s="7" t="s">
        <v>29</v>
      </c>
      <c r="F122" s="8">
        <v>80817.11</v>
      </c>
      <c r="G122" s="8">
        <f t="shared" si="6"/>
        <v>20204.2775</v>
      </c>
      <c r="H122" s="8">
        <f t="shared" si="7"/>
        <v>20204.2775</v>
      </c>
    </row>
    <row r="123" spans="1:8" x14ac:dyDescent="0.3">
      <c r="A123" t="s">
        <v>27</v>
      </c>
      <c r="B123">
        <v>2020</v>
      </c>
      <c r="C123" t="s">
        <v>11</v>
      </c>
      <c r="D123" t="s">
        <v>28</v>
      </c>
      <c r="E123" s="3">
        <v>9</v>
      </c>
      <c r="F123" s="2">
        <v>915980.93</v>
      </c>
      <c r="G123" s="2">
        <f t="shared" si="6"/>
        <v>228995.23250000001</v>
      </c>
      <c r="H123" s="2">
        <f t="shared" si="7"/>
        <v>228995.23250000001</v>
      </c>
    </row>
    <row r="124" spans="1:8" x14ac:dyDescent="0.3">
      <c r="A124" t="s">
        <v>27</v>
      </c>
      <c r="B124">
        <v>2020</v>
      </c>
      <c r="C124" t="s">
        <v>15</v>
      </c>
      <c r="D124" t="s">
        <v>28</v>
      </c>
      <c r="E124" s="3">
        <v>7</v>
      </c>
      <c r="F124" s="2">
        <v>1064310.33</v>
      </c>
      <c r="G124" s="2">
        <f t="shared" si="6"/>
        <v>266077.58250000002</v>
      </c>
      <c r="H124" s="2">
        <f t="shared" si="7"/>
        <v>266077.58250000002</v>
      </c>
    </row>
    <row r="125" spans="1:8" x14ac:dyDescent="0.3">
      <c r="A125" t="s">
        <v>27</v>
      </c>
      <c r="B125">
        <v>2020</v>
      </c>
      <c r="C125" t="s">
        <v>18</v>
      </c>
      <c r="D125" t="s">
        <v>28</v>
      </c>
      <c r="E125" s="3">
        <v>13</v>
      </c>
      <c r="F125" s="2">
        <v>1001511.14</v>
      </c>
      <c r="G125" s="2">
        <f t="shared" si="6"/>
        <v>250377.785</v>
      </c>
      <c r="H125" s="2">
        <f t="shared" si="7"/>
        <v>250377.785</v>
      </c>
    </row>
    <row r="126" spans="1:8" x14ac:dyDescent="0.3">
      <c r="A126" t="s">
        <v>27</v>
      </c>
      <c r="B126">
        <v>2020</v>
      </c>
      <c r="C126" t="s">
        <v>8</v>
      </c>
      <c r="D126" t="s">
        <v>28</v>
      </c>
      <c r="E126" s="3">
        <v>10</v>
      </c>
      <c r="F126" s="2">
        <v>1381290.95</v>
      </c>
      <c r="G126" s="2">
        <f t="shared" si="6"/>
        <v>345322.73749999999</v>
      </c>
      <c r="H126" s="2">
        <f t="shared" si="7"/>
        <v>345322.73749999999</v>
      </c>
    </row>
    <row r="127" spans="1:8" x14ac:dyDescent="0.3">
      <c r="A127" t="s">
        <v>27</v>
      </c>
      <c r="B127">
        <v>2020</v>
      </c>
      <c r="C127" t="s">
        <v>22</v>
      </c>
      <c r="D127" t="s">
        <v>28</v>
      </c>
      <c r="E127" s="3">
        <v>15</v>
      </c>
      <c r="F127" s="2">
        <v>2139106.89</v>
      </c>
      <c r="G127" s="2">
        <f t="shared" si="6"/>
        <v>534776.72250000003</v>
      </c>
      <c r="H127" s="2">
        <f t="shared" si="7"/>
        <v>534776.72250000003</v>
      </c>
    </row>
    <row r="128" spans="1:8" x14ac:dyDescent="0.3">
      <c r="A128" t="s">
        <v>27</v>
      </c>
      <c r="B128">
        <v>2021</v>
      </c>
      <c r="C128" t="s">
        <v>11</v>
      </c>
      <c r="D128" t="s">
        <v>28</v>
      </c>
      <c r="E128" s="3">
        <v>7</v>
      </c>
      <c r="F128" s="2">
        <v>787063.86</v>
      </c>
      <c r="G128" s="2">
        <f t="shared" si="6"/>
        <v>196765.965</v>
      </c>
      <c r="H128" s="2">
        <f t="shared" si="7"/>
        <v>196765.965</v>
      </c>
    </row>
    <row r="129" spans="1:8" x14ac:dyDescent="0.3">
      <c r="A129" t="s">
        <v>27</v>
      </c>
      <c r="B129">
        <v>2021</v>
      </c>
      <c r="C129" t="s">
        <v>15</v>
      </c>
      <c r="D129" t="s">
        <v>28</v>
      </c>
      <c r="E129" s="3">
        <v>2</v>
      </c>
      <c r="F129" s="2">
        <v>432482.09</v>
      </c>
      <c r="G129" s="2">
        <f t="shared" si="6"/>
        <v>108120.52250000001</v>
      </c>
      <c r="H129" s="2">
        <f t="shared" si="7"/>
        <v>108120.52250000001</v>
      </c>
    </row>
    <row r="130" spans="1:8" x14ac:dyDescent="0.3">
      <c r="A130" t="s">
        <v>27</v>
      </c>
      <c r="B130">
        <v>2021</v>
      </c>
      <c r="C130" t="s">
        <v>18</v>
      </c>
      <c r="D130" t="s">
        <v>28</v>
      </c>
      <c r="E130" s="3">
        <v>8</v>
      </c>
      <c r="F130" s="2">
        <v>875407.78</v>
      </c>
      <c r="G130" s="2">
        <f t="shared" si="6"/>
        <v>218851.94500000001</v>
      </c>
      <c r="H130" s="2">
        <f t="shared" si="7"/>
        <v>218851.94500000001</v>
      </c>
    </row>
    <row r="131" spans="1:8" x14ac:dyDescent="0.3">
      <c r="A131" t="s">
        <v>27</v>
      </c>
      <c r="B131">
        <v>2021</v>
      </c>
      <c r="C131" t="s">
        <v>8</v>
      </c>
      <c r="D131" t="s">
        <v>28</v>
      </c>
      <c r="E131" s="3">
        <v>1</v>
      </c>
      <c r="F131" s="2">
        <v>9750</v>
      </c>
      <c r="G131" s="2">
        <f t="shared" si="6"/>
        <v>2437.5</v>
      </c>
      <c r="H131" s="2">
        <f t="shared" si="7"/>
        <v>2437.5</v>
      </c>
    </row>
    <row r="132" spans="1:8" x14ac:dyDescent="0.3">
      <c r="A132" t="s">
        <v>27</v>
      </c>
      <c r="B132">
        <v>2021</v>
      </c>
      <c r="C132" t="s">
        <v>22</v>
      </c>
      <c r="D132" t="s">
        <v>28</v>
      </c>
      <c r="E132" s="3">
        <v>6</v>
      </c>
      <c r="F132" s="2">
        <v>887921.06</v>
      </c>
      <c r="G132" s="2">
        <f t="shared" si="6"/>
        <v>221980.26500000001</v>
      </c>
      <c r="H132" s="2">
        <f t="shared" si="7"/>
        <v>221980.26500000001</v>
      </c>
    </row>
    <row r="133" spans="1:8" x14ac:dyDescent="0.3">
      <c r="A133" t="s">
        <v>27</v>
      </c>
      <c r="B133">
        <v>2022</v>
      </c>
      <c r="C133" t="s">
        <v>11</v>
      </c>
      <c r="D133" t="s">
        <v>28</v>
      </c>
      <c r="E133" s="43" t="s">
        <v>26</v>
      </c>
      <c r="F133" s="43"/>
      <c r="G133" s="43"/>
      <c r="H133" s="43"/>
    </row>
    <row r="134" spans="1:8" x14ac:dyDescent="0.3">
      <c r="A134" t="s">
        <v>27</v>
      </c>
      <c r="B134">
        <v>2022</v>
      </c>
      <c r="C134" t="s">
        <v>15</v>
      </c>
      <c r="D134" t="s">
        <v>28</v>
      </c>
      <c r="E134" s="3">
        <v>7</v>
      </c>
      <c r="F134" s="2">
        <v>1028296.1</v>
      </c>
      <c r="G134" s="2">
        <f>F134*0.25</f>
        <v>257074.02499999999</v>
      </c>
      <c r="H134" s="2">
        <f>G134</f>
        <v>257074.02499999999</v>
      </c>
    </row>
    <row r="135" spans="1:8" x14ac:dyDescent="0.3">
      <c r="A135" t="s">
        <v>27</v>
      </c>
      <c r="B135">
        <v>2022</v>
      </c>
      <c r="C135" t="s">
        <v>18</v>
      </c>
      <c r="D135" t="s">
        <v>28</v>
      </c>
      <c r="E135" s="43" t="s">
        <v>26</v>
      </c>
      <c r="F135" s="43"/>
      <c r="G135" s="43"/>
      <c r="H135" s="43"/>
    </row>
    <row r="136" spans="1:8" x14ac:dyDescent="0.3">
      <c r="A136" t="s">
        <v>27</v>
      </c>
      <c r="B136">
        <v>2022</v>
      </c>
      <c r="C136" t="s">
        <v>8</v>
      </c>
      <c r="D136" t="s">
        <v>28</v>
      </c>
      <c r="E136" s="43" t="s">
        <v>26</v>
      </c>
      <c r="F136" s="43"/>
      <c r="G136" s="43"/>
      <c r="H136" s="43"/>
    </row>
    <row r="137" spans="1:8" x14ac:dyDescent="0.3">
      <c r="A137" t="s">
        <v>27</v>
      </c>
      <c r="B137">
        <v>2022</v>
      </c>
      <c r="C137" t="s">
        <v>22</v>
      </c>
      <c r="D137" t="s">
        <v>28</v>
      </c>
      <c r="E137" s="3">
        <v>8</v>
      </c>
      <c r="F137" s="2">
        <v>1186194.8799999999</v>
      </c>
      <c r="G137" s="2">
        <f>F137*0.25</f>
        <v>296548.71999999997</v>
      </c>
      <c r="H137" s="2">
        <f>G137</f>
        <v>296548.71999999997</v>
      </c>
    </row>
    <row r="138" spans="1:8" x14ac:dyDescent="0.3">
      <c r="A138" t="s">
        <v>172</v>
      </c>
      <c r="B138">
        <v>2015</v>
      </c>
      <c r="C138" t="s">
        <v>11</v>
      </c>
      <c r="D138" t="s">
        <v>28</v>
      </c>
      <c r="E138" s="3">
        <v>6</v>
      </c>
      <c r="F138" s="2">
        <v>527632.01</v>
      </c>
      <c r="G138" s="2">
        <v>263816.01</v>
      </c>
      <c r="H138" s="2">
        <v>263816.01</v>
      </c>
    </row>
    <row r="139" spans="1:8" x14ac:dyDescent="0.3">
      <c r="A139" t="s">
        <v>172</v>
      </c>
      <c r="B139">
        <v>2015</v>
      </c>
      <c r="C139" t="s">
        <v>15</v>
      </c>
      <c r="D139" t="s">
        <v>28</v>
      </c>
      <c r="E139" s="3">
        <v>4</v>
      </c>
      <c r="F139" s="2">
        <v>479176.57</v>
      </c>
      <c r="G139" s="2">
        <v>239588.29</v>
      </c>
      <c r="H139" s="2">
        <v>239588.29</v>
      </c>
    </row>
    <row r="140" spans="1:8" x14ac:dyDescent="0.3">
      <c r="A140" t="s">
        <v>172</v>
      </c>
      <c r="B140">
        <v>2015</v>
      </c>
      <c r="C140" t="s">
        <v>18</v>
      </c>
      <c r="D140" t="s">
        <v>28</v>
      </c>
      <c r="E140" s="3">
        <v>11</v>
      </c>
      <c r="F140" s="2">
        <v>586677.24</v>
      </c>
      <c r="G140" s="2">
        <v>293338.62</v>
      </c>
      <c r="H140" s="2">
        <v>293338.62</v>
      </c>
    </row>
    <row r="141" spans="1:8" x14ac:dyDescent="0.3">
      <c r="A141" t="s">
        <v>172</v>
      </c>
      <c r="B141">
        <v>2015</v>
      </c>
      <c r="C141" t="s">
        <v>8</v>
      </c>
      <c r="D141" t="s">
        <v>28</v>
      </c>
      <c r="E141" s="3">
        <v>5</v>
      </c>
      <c r="F141" s="2">
        <v>446872</v>
      </c>
      <c r="G141" s="2">
        <v>223436</v>
      </c>
      <c r="H141" s="2">
        <v>223436</v>
      </c>
    </row>
    <row r="142" spans="1:8" x14ac:dyDescent="0.3">
      <c r="A142" t="s">
        <v>172</v>
      </c>
      <c r="B142">
        <v>2015</v>
      </c>
      <c r="C142" t="s">
        <v>22</v>
      </c>
      <c r="D142" t="s">
        <v>28</v>
      </c>
      <c r="E142" s="3">
        <v>5</v>
      </c>
      <c r="F142" s="2">
        <v>651464</v>
      </c>
      <c r="G142" s="2">
        <v>325732</v>
      </c>
      <c r="H142" s="2">
        <v>325732</v>
      </c>
    </row>
    <row r="143" spans="1:8" x14ac:dyDescent="0.3">
      <c r="A143" t="s">
        <v>172</v>
      </c>
      <c r="B143">
        <v>2016</v>
      </c>
      <c r="C143" t="s">
        <v>11</v>
      </c>
      <c r="D143" t="s">
        <v>28</v>
      </c>
      <c r="E143" s="3">
        <v>6</v>
      </c>
      <c r="F143" s="2">
        <v>488753.88</v>
      </c>
      <c r="G143" s="2">
        <v>244376.94</v>
      </c>
      <c r="H143" s="2">
        <v>244376.94</v>
      </c>
    </row>
    <row r="144" spans="1:8" x14ac:dyDescent="0.3">
      <c r="A144" t="s">
        <v>172</v>
      </c>
      <c r="B144">
        <v>2016</v>
      </c>
      <c r="C144" t="s">
        <v>15</v>
      </c>
      <c r="D144" t="s">
        <v>28</v>
      </c>
      <c r="E144" s="3">
        <v>5</v>
      </c>
      <c r="F144" s="2">
        <v>443868.12</v>
      </c>
      <c r="G144" s="2">
        <v>221934.06</v>
      </c>
      <c r="H144" s="2">
        <v>221934.06</v>
      </c>
    </row>
    <row r="145" spans="1:8" x14ac:dyDescent="0.3">
      <c r="A145" t="s">
        <v>172</v>
      </c>
      <c r="B145">
        <v>2016</v>
      </c>
      <c r="C145" t="s">
        <v>18</v>
      </c>
      <c r="D145" t="s">
        <v>28</v>
      </c>
      <c r="E145" s="3">
        <v>12</v>
      </c>
      <c r="F145" s="2">
        <v>750539.25</v>
      </c>
      <c r="G145" s="2">
        <v>375269.62</v>
      </c>
      <c r="H145" s="2">
        <v>375269.62</v>
      </c>
    </row>
    <row r="146" spans="1:8" x14ac:dyDescent="0.3">
      <c r="A146" t="s">
        <v>172</v>
      </c>
      <c r="B146">
        <v>2016</v>
      </c>
      <c r="C146" t="s">
        <v>8</v>
      </c>
      <c r="D146" t="s">
        <v>28</v>
      </c>
      <c r="E146" s="3">
        <v>4</v>
      </c>
      <c r="F146" s="2">
        <v>413944.59</v>
      </c>
      <c r="G146" s="2">
        <v>206972.29</v>
      </c>
      <c r="H146" s="2">
        <v>206972.29</v>
      </c>
    </row>
    <row r="147" spans="1:8" x14ac:dyDescent="0.3">
      <c r="A147" t="s">
        <v>172</v>
      </c>
      <c r="B147">
        <v>2016</v>
      </c>
      <c r="C147" t="s">
        <v>22</v>
      </c>
      <c r="D147" t="s">
        <v>28</v>
      </c>
      <c r="E147" s="3">
        <v>4</v>
      </c>
      <c r="F147" s="2">
        <v>603461.4</v>
      </c>
      <c r="G147" s="2">
        <v>301730.7</v>
      </c>
      <c r="H147" s="2">
        <v>301730.7</v>
      </c>
    </row>
    <row r="148" spans="1:8" x14ac:dyDescent="0.3">
      <c r="A148" t="s">
        <v>172</v>
      </c>
      <c r="B148">
        <v>2017</v>
      </c>
      <c r="C148" t="s">
        <v>11</v>
      </c>
      <c r="D148" t="s">
        <v>28</v>
      </c>
      <c r="E148" s="3">
        <v>8</v>
      </c>
      <c r="F148" s="2">
        <v>977508.06</v>
      </c>
      <c r="G148" s="2">
        <v>488754.03</v>
      </c>
      <c r="H148" s="2">
        <v>488754.03</v>
      </c>
    </row>
    <row r="149" spans="1:8" x14ac:dyDescent="0.3">
      <c r="A149" t="s">
        <v>172</v>
      </c>
      <c r="B149">
        <v>2017</v>
      </c>
      <c r="C149" t="s">
        <v>15</v>
      </c>
      <c r="D149" t="s">
        <v>28</v>
      </c>
      <c r="E149" s="3">
        <v>4</v>
      </c>
      <c r="F149" s="2">
        <v>443650.3</v>
      </c>
      <c r="G149" s="2">
        <v>221825.15</v>
      </c>
      <c r="H149" s="2">
        <v>221825.15</v>
      </c>
    </row>
    <row r="150" spans="1:8" x14ac:dyDescent="0.3">
      <c r="A150" t="s">
        <v>172</v>
      </c>
      <c r="B150">
        <v>2017</v>
      </c>
      <c r="C150" t="s">
        <v>18</v>
      </c>
      <c r="D150" t="s">
        <v>28</v>
      </c>
      <c r="E150" s="3">
        <v>7</v>
      </c>
      <c r="F150" s="2">
        <v>447029.31</v>
      </c>
      <c r="G150" s="2">
        <v>223514.65</v>
      </c>
      <c r="H150" s="2">
        <v>223514.65</v>
      </c>
    </row>
    <row r="151" spans="1:8" x14ac:dyDescent="0.3">
      <c r="A151" t="s">
        <v>172</v>
      </c>
      <c r="B151">
        <v>2017</v>
      </c>
      <c r="C151" t="s">
        <v>8</v>
      </c>
      <c r="D151" t="s">
        <v>28</v>
      </c>
      <c r="E151" s="3">
        <v>4</v>
      </c>
      <c r="F151" s="2">
        <v>380039.24</v>
      </c>
      <c r="G151" s="2">
        <v>190019.62</v>
      </c>
      <c r="H151" s="2">
        <v>190019.62</v>
      </c>
    </row>
    <row r="152" spans="1:8" x14ac:dyDescent="0.3">
      <c r="A152" t="s">
        <v>172</v>
      </c>
      <c r="B152">
        <v>2017</v>
      </c>
      <c r="C152" t="s">
        <v>22</v>
      </c>
      <c r="D152" t="s">
        <v>28</v>
      </c>
      <c r="E152" s="3">
        <v>7</v>
      </c>
      <c r="F152" s="2">
        <v>603461.41</v>
      </c>
      <c r="G152" s="2">
        <v>301730.71000000002</v>
      </c>
      <c r="H152" s="2">
        <v>301730.71000000002</v>
      </c>
    </row>
    <row r="153" spans="1:8" x14ac:dyDescent="0.3">
      <c r="A153" t="s">
        <v>172</v>
      </c>
      <c r="B153">
        <v>2018</v>
      </c>
      <c r="C153" t="s">
        <v>15</v>
      </c>
      <c r="D153" t="s">
        <v>28</v>
      </c>
      <c r="E153" s="3">
        <v>4</v>
      </c>
      <c r="F153" s="2">
        <v>383993.03</v>
      </c>
      <c r="G153" s="2">
        <v>191996.51</v>
      </c>
      <c r="H153" s="2">
        <v>191996.51</v>
      </c>
    </row>
    <row r="154" spans="1:8" x14ac:dyDescent="0.3">
      <c r="A154" t="s">
        <v>172</v>
      </c>
      <c r="B154">
        <v>2018</v>
      </c>
      <c r="C154" t="s">
        <v>18</v>
      </c>
      <c r="D154" t="s">
        <v>28</v>
      </c>
      <c r="E154" s="3">
        <v>7</v>
      </c>
      <c r="F154" s="2">
        <v>433273.44</v>
      </c>
      <c r="G154" s="2">
        <v>216636.72</v>
      </c>
      <c r="H154" s="2">
        <v>216636.72</v>
      </c>
    </row>
    <row r="155" spans="1:8" x14ac:dyDescent="0.3">
      <c r="A155" t="s">
        <v>172</v>
      </c>
      <c r="B155">
        <v>2018</v>
      </c>
      <c r="C155" t="s">
        <v>8</v>
      </c>
      <c r="D155" t="s">
        <v>28</v>
      </c>
      <c r="E155" s="3">
        <v>5</v>
      </c>
      <c r="F155" s="2">
        <v>445664.19</v>
      </c>
      <c r="G155" s="2">
        <v>222832.1</v>
      </c>
      <c r="H155" s="2">
        <v>222832.1</v>
      </c>
    </row>
    <row r="156" spans="1:8" x14ac:dyDescent="0.3">
      <c r="A156" t="s">
        <v>172</v>
      </c>
      <c r="B156">
        <v>2018</v>
      </c>
      <c r="C156" t="s">
        <v>22</v>
      </c>
      <c r="D156" t="s">
        <v>28</v>
      </c>
      <c r="E156" s="3">
        <v>3</v>
      </c>
      <c r="F156" s="2">
        <v>603461.39</v>
      </c>
      <c r="G156" s="2">
        <v>301730.7</v>
      </c>
      <c r="H156" s="2">
        <v>301730.7</v>
      </c>
    </row>
    <row r="157" spans="1:8" x14ac:dyDescent="0.3">
      <c r="A157" t="s">
        <v>172</v>
      </c>
      <c r="B157">
        <v>2019</v>
      </c>
      <c r="C157" t="s">
        <v>11</v>
      </c>
      <c r="D157" t="s">
        <v>28</v>
      </c>
      <c r="E157" s="3">
        <v>6</v>
      </c>
      <c r="F157" s="2">
        <v>423646.77</v>
      </c>
      <c r="G157" s="2">
        <v>211823.77</v>
      </c>
      <c r="H157" s="2">
        <v>211823.77</v>
      </c>
    </row>
    <row r="158" spans="1:8" x14ac:dyDescent="0.3">
      <c r="A158" t="s">
        <v>172</v>
      </c>
      <c r="B158">
        <v>2019</v>
      </c>
      <c r="C158" t="s">
        <v>15</v>
      </c>
      <c r="D158" t="s">
        <v>28</v>
      </c>
      <c r="E158" s="3">
        <v>1</v>
      </c>
      <c r="F158" s="2">
        <v>125142.55</v>
      </c>
      <c r="G158" s="2">
        <v>62571.28</v>
      </c>
      <c r="H158" s="2">
        <v>62571.28</v>
      </c>
    </row>
    <row r="159" spans="1:8" x14ac:dyDescent="0.3">
      <c r="A159" t="s">
        <v>172</v>
      </c>
      <c r="B159">
        <v>2019</v>
      </c>
      <c r="C159" t="s">
        <v>18</v>
      </c>
      <c r="D159" t="s">
        <v>28</v>
      </c>
      <c r="E159" s="3">
        <v>9</v>
      </c>
      <c r="F159" s="2">
        <v>597518.89</v>
      </c>
      <c r="G159" s="2">
        <v>299259.45</v>
      </c>
      <c r="H159" s="2">
        <v>299259.45</v>
      </c>
    </row>
    <row r="160" spans="1:8" x14ac:dyDescent="0.3">
      <c r="A160" t="s">
        <v>172</v>
      </c>
      <c r="B160">
        <v>2019</v>
      </c>
      <c r="C160" t="s">
        <v>8</v>
      </c>
      <c r="D160" t="s">
        <v>28</v>
      </c>
      <c r="E160" s="3">
        <v>1</v>
      </c>
      <c r="F160" s="2">
        <v>56030</v>
      </c>
      <c r="G160" s="2">
        <v>28015</v>
      </c>
      <c r="H160" s="2">
        <v>28015</v>
      </c>
    </row>
    <row r="161" spans="1:8" x14ac:dyDescent="0.3">
      <c r="A161" t="s">
        <v>172</v>
      </c>
      <c r="B161">
        <v>2019</v>
      </c>
      <c r="C161" t="s">
        <v>22</v>
      </c>
      <c r="D161" t="s">
        <v>28</v>
      </c>
      <c r="E161" s="3">
        <v>1</v>
      </c>
      <c r="F161" s="2">
        <v>280090.8</v>
      </c>
      <c r="G161" s="2">
        <v>140045.4</v>
      </c>
      <c r="H161" s="2">
        <v>140045.4</v>
      </c>
    </row>
    <row r="162" spans="1:8" x14ac:dyDescent="0.3">
      <c r="A162" t="s">
        <v>172</v>
      </c>
      <c r="B162">
        <v>2020</v>
      </c>
      <c r="C162" t="s">
        <v>11</v>
      </c>
      <c r="D162" t="s">
        <v>28</v>
      </c>
      <c r="E162" s="3">
        <v>4</v>
      </c>
      <c r="F162" s="2">
        <v>237772.64</v>
      </c>
      <c r="G162" s="2">
        <v>118886.32</v>
      </c>
      <c r="H162" s="2">
        <v>118886.32</v>
      </c>
    </row>
    <row r="163" spans="1:8" x14ac:dyDescent="0.3">
      <c r="A163" t="s">
        <v>172</v>
      </c>
      <c r="B163">
        <v>2020</v>
      </c>
      <c r="C163" t="s">
        <v>15</v>
      </c>
      <c r="D163" t="s">
        <v>28</v>
      </c>
      <c r="E163" s="3">
        <v>7</v>
      </c>
      <c r="F163" s="2">
        <v>512686.27</v>
      </c>
      <c r="G163" s="2">
        <v>256343.14</v>
      </c>
      <c r="H163" s="2">
        <v>256343.14</v>
      </c>
    </row>
    <row r="164" spans="1:8" x14ac:dyDescent="0.3">
      <c r="A164" t="s">
        <v>172</v>
      </c>
      <c r="B164">
        <v>2020</v>
      </c>
      <c r="C164" t="s">
        <v>18</v>
      </c>
      <c r="D164" t="s">
        <v>28</v>
      </c>
      <c r="E164" s="3">
        <v>4</v>
      </c>
      <c r="F164" s="2">
        <v>198726.26</v>
      </c>
      <c r="G164" s="2">
        <v>99363.13</v>
      </c>
      <c r="H164" s="2">
        <v>99363.13</v>
      </c>
    </row>
    <row r="165" spans="1:8" x14ac:dyDescent="0.3">
      <c r="A165" t="s">
        <v>172</v>
      </c>
      <c r="B165">
        <v>2020</v>
      </c>
      <c r="C165" t="s">
        <v>8</v>
      </c>
      <c r="D165" t="s">
        <v>28</v>
      </c>
      <c r="E165" s="3">
        <v>5</v>
      </c>
      <c r="F165" s="2">
        <v>265085.78000000003</v>
      </c>
      <c r="G165" s="2">
        <v>132542.89000000001</v>
      </c>
      <c r="H165" s="2">
        <v>132542.89000000001</v>
      </c>
    </row>
    <row r="166" spans="1:8" x14ac:dyDescent="0.3">
      <c r="A166" t="s">
        <v>172</v>
      </c>
      <c r="B166">
        <v>2020</v>
      </c>
      <c r="C166" t="s">
        <v>22</v>
      </c>
      <c r="D166" t="s">
        <v>28</v>
      </c>
      <c r="E166" s="3">
        <v>1</v>
      </c>
      <c r="F166" s="2">
        <v>42000</v>
      </c>
      <c r="G166" s="2">
        <v>21000</v>
      </c>
      <c r="H166" s="2">
        <v>21000</v>
      </c>
    </row>
    <row r="167" spans="1:8" x14ac:dyDescent="0.3">
      <c r="A167" t="s">
        <v>172</v>
      </c>
      <c r="B167">
        <v>2021</v>
      </c>
      <c r="C167" t="s">
        <v>11</v>
      </c>
      <c r="D167" t="s">
        <v>28</v>
      </c>
      <c r="E167" s="3">
        <v>2</v>
      </c>
      <c r="F167" s="2">
        <v>239621.5</v>
      </c>
      <c r="G167" s="2">
        <v>119810.75</v>
      </c>
      <c r="H167" s="2">
        <v>119810.75</v>
      </c>
    </row>
    <row r="168" spans="1:8" x14ac:dyDescent="0.3">
      <c r="A168" t="s">
        <v>172</v>
      </c>
      <c r="B168">
        <v>2021</v>
      </c>
      <c r="C168" t="s">
        <v>15</v>
      </c>
      <c r="D168" t="s">
        <v>28</v>
      </c>
      <c r="E168" s="3">
        <v>5</v>
      </c>
      <c r="F168" s="2">
        <v>217615.46</v>
      </c>
      <c r="G168" s="2">
        <v>108807.73</v>
      </c>
      <c r="H168" s="2">
        <v>108807.73</v>
      </c>
    </row>
    <row r="169" spans="1:8" x14ac:dyDescent="0.3">
      <c r="A169" t="s">
        <v>172</v>
      </c>
      <c r="B169">
        <v>2021</v>
      </c>
      <c r="C169" t="s">
        <v>18</v>
      </c>
      <c r="D169" t="s">
        <v>28</v>
      </c>
      <c r="E169" s="3">
        <v>5</v>
      </c>
      <c r="F169" s="2">
        <v>249698.41</v>
      </c>
      <c r="G169" s="2">
        <v>124849.2</v>
      </c>
      <c r="H169" s="2">
        <v>124849.2</v>
      </c>
    </row>
    <row r="170" spans="1:8" x14ac:dyDescent="0.3">
      <c r="A170" t="s">
        <v>172</v>
      </c>
      <c r="B170">
        <v>2021</v>
      </c>
      <c r="C170" t="s">
        <v>8</v>
      </c>
      <c r="D170" t="s">
        <v>28</v>
      </c>
      <c r="E170" s="3">
        <v>1</v>
      </c>
      <c r="F170" s="2">
        <v>123240</v>
      </c>
      <c r="G170" s="2">
        <v>61620</v>
      </c>
      <c r="H170" s="2">
        <v>61620</v>
      </c>
    </row>
    <row r="171" spans="1:8" x14ac:dyDescent="0.3">
      <c r="A171" t="s">
        <v>172</v>
      </c>
      <c r="B171">
        <v>2022</v>
      </c>
      <c r="C171" t="s">
        <v>15</v>
      </c>
      <c r="D171" t="s">
        <v>28</v>
      </c>
      <c r="E171" s="3">
        <v>5</v>
      </c>
      <c r="F171" s="2">
        <v>450811</v>
      </c>
      <c r="G171" s="2">
        <v>225405.5</v>
      </c>
      <c r="H171" s="2">
        <v>225405.5</v>
      </c>
    </row>
  </sheetData>
  <sortState xmlns:xlrd2="http://schemas.microsoft.com/office/spreadsheetml/2017/richdata2" ref="A2:H171">
    <sortCondition ref="A2:A171"/>
    <sortCondition ref="B2:B171"/>
    <sortCondition ref="C2:C171"/>
  </sortState>
  <mergeCells count="6">
    <mergeCell ref="E97:H97"/>
    <mergeCell ref="E86:H86"/>
    <mergeCell ref="E87:H87"/>
    <mergeCell ref="E88:H88"/>
    <mergeCell ref="E94:H94"/>
    <mergeCell ref="E95:H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C2CD-BE13-4B60-861F-626EA81C757C}">
  <sheetPr>
    <pageSetUpPr fitToPage="1"/>
  </sheetPr>
  <dimension ref="A1:J68"/>
  <sheetViews>
    <sheetView zoomScale="70" zoomScaleNormal="70" workbookViewId="0">
      <selection activeCell="F67" sqref="F67"/>
    </sheetView>
  </sheetViews>
  <sheetFormatPr defaultColWidth="9.109375" defaultRowHeight="13.2" x14ac:dyDescent="0.3"/>
  <cols>
    <col min="1" max="1" width="11.88671875" style="21" customWidth="1"/>
    <col min="2" max="2" width="31.6640625" style="21" customWidth="1"/>
    <col min="3" max="3" width="63.44140625" style="36" customWidth="1"/>
    <col min="4" max="4" width="19.88671875" style="37" customWidth="1"/>
    <col min="5" max="5" width="17.33203125" style="38" customWidth="1"/>
    <col min="6" max="6" width="24.33203125" style="39" customWidth="1"/>
    <col min="7" max="7" width="36.109375" style="21" customWidth="1"/>
    <col min="8" max="8" width="14.5546875" style="21" bestFit="1" customWidth="1"/>
    <col min="9" max="9" width="38.44140625" style="21" customWidth="1"/>
    <col min="10" max="10" width="51.44140625" style="21" bestFit="1" customWidth="1"/>
    <col min="11" max="16384" width="9.109375" style="21"/>
  </cols>
  <sheetData>
    <row r="1" spans="1:10" s="15" customFormat="1" ht="46.8" x14ac:dyDescent="0.3">
      <c r="A1" s="9" t="s">
        <v>2</v>
      </c>
      <c r="B1" s="10" t="s">
        <v>30</v>
      </c>
      <c r="C1" s="11" t="s">
        <v>31</v>
      </c>
      <c r="D1" s="12" t="s">
        <v>32</v>
      </c>
      <c r="E1" s="13" t="s">
        <v>33</v>
      </c>
      <c r="F1" s="14" t="s">
        <v>34</v>
      </c>
    </row>
    <row r="2" spans="1:10" ht="27.75" customHeight="1" x14ac:dyDescent="0.3">
      <c r="A2" s="16" t="s">
        <v>35</v>
      </c>
      <c r="B2" s="17" t="s">
        <v>36</v>
      </c>
      <c r="C2" s="18" t="s">
        <v>37</v>
      </c>
      <c r="D2" s="19">
        <v>200000</v>
      </c>
      <c r="E2" s="20">
        <v>0.65</v>
      </c>
      <c r="F2" s="19">
        <f>+Tabel2[[#This Row],[Totale goedgekeurde projectkost €]]*Tabel2[[#This Row],[Totaal goedgekeurd subsidie% ]]</f>
        <v>130000</v>
      </c>
    </row>
    <row r="3" spans="1:10" ht="27.75" customHeight="1" x14ac:dyDescent="0.3">
      <c r="A3" s="40" t="s">
        <v>35</v>
      </c>
      <c r="B3" s="41" t="s">
        <v>38</v>
      </c>
      <c r="C3" s="18" t="s">
        <v>39</v>
      </c>
      <c r="D3" s="19">
        <v>137000</v>
      </c>
      <c r="E3" s="20">
        <v>0.65</v>
      </c>
      <c r="F3" s="19">
        <f>+Tabel2[[#This Row],[Totale goedgekeurde projectkost €]]*Tabel2[[#This Row],[Totaal goedgekeurd subsidie% ]]</f>
        <v>89050</v>
      </c>
    </row>
    <row r="4" spans="1:10" ht="15" x14ac:dyDescent="0.3">
      <c r="A4" s="40" t="s">
        <v>35</v>
      </c>
      <c r="B4" s="41" t="s">
        <v>40</v>
      </c>
      <c r="C4" s="18" t="s">
        <v>41</v>
      </c>
      <c r="D4" s="19">
        <v>105000</v>
      </c>
      <c r="E4" s="20">
        <v>0.65</v>
      </c>
      <c r="F4" s="19">
        <f>+Tabel2[[#This Row],[Totale goedgekeurde projectkost €]]*Tabel2[[#This Row],[Totaal goedgekeurd subsidie% ]]</f>
        <v>68250</v>
      </c>
      <c r="H4"/>
      <c r="I4"/>
      <c r="J4"/>
    </row>
    <row r="5" spans="1:10" ht="15" x14ac:dyDescent="0.3">
      <c r="A5" s="40" t="s">
        <v>35</v>
      </c>
      <c r="B5" s="42" t="s">
        <v>42</v>
      </c>
      <c r="C5" s="18" t="s">
        <v>43</v>
      </c>
      <c r="D5" s="19">
        <v>45000</v>
      </c>
      <c r="E5" s="20">
        <v>0.65</v>
      </c>
      <c r="F5" s="19">
        <f>+Tabel2[[#This Row],[Totale goedgekeurde projectkost €]]*Tabel2[[#This Row],[Totaal goedgekeurd subsidie% ]]</f>
        <v>29250</v>
      </c>
      <c r="H5"/>
      <c r="I5"/>
      <c r="J5"/>
    </row>
    <row r="6" spans="1:10" ht="15" x14ac:dyDescent="0.3">
      <c r="A6" s="40" t="s">
        <v>35</v>
      </c>
      <c r="B6" s="41" t="s">
        <v>44</v>
      </c>
      <c r="C6" s="18" t="s">
        <v>45</v>
      </c>
      <c r="D6" s="19">
        <v>46780</v>
      </c>
      <c r="E6" s="20">
        <v>0.65</v>
      </c>
      <c r="F6" s="19">
        <f>+Tabel2[[#This Row],[Totale goedgekeurde projectkost €]]*Tabel2[[#This Row],[Totaal goedgekeurd subsidie% ]]</f>
        <v>30407</v>
      </c>
      <c r="H6"/>
      <c r="I6"/>
      <c r="J6"/>
    </row>
    <row r="7" spans="1:10" ht="30" x14ac:dyDescent="0.3">
      <c r="A7" s="40" t="s">
        <v>35</v>
      </c>
      <c r="B7" s="41" t="s">
        <v>46</v>
      </c>
      <c r="C7" s="18" t="s">
        <v>47</v>
      </c>
      <c r="D7" s="19">
        <v>55800</v>
      </c>
      <c r="E7" s="20">
        <v>0.65</v>
      </c>
      <c r="F7" s="19">
        <f>+Tabel2[[#This Row],[Totale goedgekeurde projectkost €]]*Tabel2[[#This Row],[Totaal goedgekeurd subsidie% ]]</f>
        <v>36270</v>
      </c>
      <c r="H7"/>
      <c r="I7"/>
      <c r="J7"/>
    </row>
    <row r="8" spans="1:10" ht="30" x14ac:dyDescent="0.3">
      <c r="A8" s="40" t="s">
        <v>35</v>
      </c>
      <c r="B8" s="41" t="s">
        <v>48</v>
      </c>
      <c r="C8" s="18" t="s">
        <v>49</v>
      </c>
      <c r="D8" s="19">
        <v>200000</v>
      </c>
      <c r="E8" s="20">
        <v>0.65</v>
      </c>
      <c r="F8" s="19">
        <f>+Tabel2[[#This Row],[Totale goedgekeurde projectkost €]]*Tabel2[[#This Row],[Totaal goedgekeurd subsidie% ]]</f>
        <v>130000</v>
      </c>
      <c r="H8"/>
      <c r="I8"/>
      <c r="J8"/>
    </row>
    <row r="9" spans="1:10" ht="15" x14ac:dyDescent="0.3">
      <c r="A9" s="40" t="s">
        <v>35</v>
      </c>
      <c r="B9" s="41" t="s">
        <v>50</v>
      </c>
      <c r="C9" s="18" t="s">
        <v>51</v>
      </c>
      <c r="D9" s="19">
        <v>182548</v>
      </c>
      <c r="E9" s="20">
        <v>0.65</v>
      </c>
      <c r="F9" s="19">
        <f>+Tabel2[[#This Row],[Totale goedgekeurde projectkost €]]*Tabel2[[#This Row],[Totaal goedgekeurd subsidie% ]]</f>
        <v>118656.2</v>
      </c>
      <c r="H9"/>
      <c r="I9"/>
      <c r="J9"/>
    </row>
    <row r="10" spans="1:10" ht="15" x14ac:dyDescent="0.3">
      <c r="A10" s="16" t="s">
        <v>35</v>
      </c>
      <c r="B10" s="17" t="s">
        <v>52</v>
      </c>
      <c r="C10" s="18" t="s">
        <v>53</v>
      </c>
      <c r="D10" s="19">
        <v>160000</v>
      </c>
      <c r="E10" s="20">
        <v>0.65</v>
      </c>
      <c r="F10" s="19">
        <f>+Tabel2[[#This Row],[Totale goedgekeurde projectkost €]]*Tabel2[[#This Row],[Totaal goedgekeurd subsidie% ]]</f>
        <v>104000</v>
      </c>
      <c r="H10"/>
      <c r="I10"/>
      <c r="J10"/>
    </row>
    <row r="11" spans="1:10" ht="27.75" customHeight="1" x14ac:dyDescent="0.3">
      <c r="A11" s="16" t="s">
        <v>54</v>
      </c>
      <c r="B11" s="22" t="s">
        <v>55</v>
      </c>
      <c r="C11" s="23" t="s">
        <v>56</v>
      </c>
      <c r="D11" s="19">
        <v>86075.7</v>
      </c>
      <c r="E11" s="20">
        <v>0.58079999999999998</v>
      </c>
      <c r="F11" s="19">
        <f t="shared" ref="F11:F29" si="0">+D11*E11</f>
        <v>49992.766559999996</v>
      </c>
    </row>
    <row r="12" spans="1:10" ht="27.75" customHeight="1" x14ac:dyDescent="0.3">
      <c r="A12" s="16" t="s">
        <v>54</v>
      </c>
      <c r="B12" s="22" t="s">
        <v>57</v>
      </c>
      <c r="C12" s="18" t="s">
        <v>58</v>
      </c>
      <c r="D12" s="19">
        <v>130500</v>
      </c>
      <c r="E12" s="20">
        <v>0.3831</v>
      </c>
      <c r="F12" s="19">
        <f t="shared" si="0"/>
        <v>49994.55</v>
      </c>
    </row>
    <row r="13" spans="1:10" ht="27.75" customHeight="1" x14ac:dyDescent="0.3">
      <c r="A13" s="16" t="s">
        <v>54</v>
      </c>
      <c r="B13" s="22" t="s">
        <v>59</v>
      </c>
      <c r="C13" s="18" t="s">
        <v>60</v>
      </c>
      <c r="D13" s="19">
        <v>76923.070000000007</v>
      </c>
      <c r="E13" s="20">
        <v>0.65</v>
      </c>
      <c r="F13" s="19">
        <f t="shared" si="0"/>
        <v>49999.995500000005</v>
      </c>
    </row>
    <row r="14" spans="1:10" ht="27.75" customHeight="1" x14ac:dyDescent="0.3">
      <c r="A14" s="16" t="s">
        <v>54</v>
      </c>
      <c r="B14" s="22" t="s">
        <v>61</v>
      </c>
      <c r="C14" s="23" t="s">
        <v>62</v>
      </c>
      <c r="D14" s="19">
        <f>272180.32-90750</f>
        <v>181430.32</v>
      </c>
      <c r="E14" s="24">
        <f>Tabel2[[#This Row],[Goedgekeurde Europese subsidie]]/Tabel2[[#This Row],[Totale goedgekeurde projectkost €]]</f>
        <v>0.27558789512138876</v>
      </c>
      <c r="F14" s="19">
        <v>50000</v>
      </c>
    </row>
    <row r="15" spans="1:10" ht="27.75" customHeight="1" x14ac:dyDescent="0.3">
      <c r="A15" s="16" t="s">
        <v>54</v>
      </c>
      <c r="B15" s="22" t="s">
        <v>63</v>
      </c>
      <c r="C15" s="18" t="s">
        <v>64</v>
      </c>
      <c r="D15" s="19">
        <v>90000</v>
      </c>
      <c r="E15" s="20">
        <v>0.55549999999999999</v>
      </c>
      <c r="F15" s="19">
        <f t="shared" si="0"/>
        <v>49995</v>
      </c>
    </row>
    <row r="16" spans="1:10" ht="54.75" customHeight="1" x14ac:dyDescent="0.3">
      <c r="A16" s="16" t="s">
        <v>54</v>
      </c>
      <c r="B16" s="22" t="s">
        <v>65</v>
      </c>
      <c r="C16" s="23" t="s">
        <v>66</v>
      </c>
      <c r="D16" s="19">
        <v>219850</v>
      </c>
      <c r="E16" s="20">
        <v>0.22700000000000001</v>
      </c>
      <c r="F16" s="19">
        <f t="shared" si="0"/>
        <v>49905.950000000004</v>
      </c>
    </row>
    <row r="17" spans="1:6" ht="30.75" customHeight="1" x14ac:dyDescent="0.3">
      <c r="A17" s="16" t="s">
        <v>54</v>
      </c>
      <c r="B17" s="22" t="s">
        <v>67</v>
      </c>
      <c r="C17" s="18" t="s">
        <v>68</v>
      </c>
      <c r="D17" s="19">
        <v>76250.94</v>
      </c>
      <c r="E17" s="20">
        <v>0.65</v>
      </c>
      <c r="F17" s="19">
        <f t="shared" si="0"/>
        <v>49563.111000000004</v>
      </c>
    </row>
    <row r="18" spans="1:6" ht="30.75" customHeight="1" x14ac:dyDescent="0.3">
      <c r="A18" s="16" t="s">
        <v>54</v>
      </c>
      <c r="B18" s="22" t="s">
        <v>69</v>
      </c>
      <c r="C18" s="23" t="s">
        <v>70</v>
      </c>
      <c r="D18" s="19">
        <v>76923.08</v>
      </c>
      <c r="E18" s="20">
        <v>0.65</v>
      </c>
      <c r="F18" s="19">
        <f t="shared" si="0"/>
        <v>50000.002</v>
      </c>
    </row>
    <row r="19" spans="1:6" ht="30.75" customHeight="1" x14ac:dyDescent="0.3">
      <c r="A19" s="16" t="s">
        <v>54</v>
      </c>
      <c r="B19" s="22" t="s">
        <v>71</v>
      </c>
      <c r="C19" s="23" t="s">
        <v>72</v>
      </c>
      <c r="D19" s="19">
        <v>42100</v>
      </c>
      <c r="E19" s="20">
        <v>0.65</v>
      </c>
      <c r="F19" s="19">
        <f t="shared" si="0"/>
        <v>27365</v>
      </c>
    </row>
    <row r="20" spans="1:6" ht="30.75" customHeight="1" x14ac:dyDescent="0.3">
      <c r="A20" s="16" t="s">
        <v>54</v>
      </c>
      <c r="B20" s="22" t="s">
        <v>73</v>
      </c>
      <c r="C20" s="23" t="s">
        <v>74</v>
      </c>
      <c r="D20" s="19">
        <v>157475.51</v>
      </c>
      <c r="E20" s="20">
        <v>0.3175</v>
      </c>
      <c r="F20" s="19">
        <f t="shared" si="0"/>
        <v>49998.474425</v>
      </c>
    </row>
    <row r="21" spans="1:6" ht="30.75" customHeight="1" x14ac:dyDescent="0.3">
      <c r="A21" s="16" t="s">
        <v>54</v>
      </c>
      <c r="B21" s="22" t="s">
        <v>75</v>
      </c>
      <c r="C21" s="18" t="s">
        <v>76</v>
      </c>
      <c r="D21" s="19">
        <v>41567.839999999997</v>
      </c>
      <c r="E21" s="20">
        <v>0.65</v>
      </c>
      <c r="F21" s="19">
        <f t="shared" si="0"/>
        <v>27019.095999999998</v>
      </c>
    </row>
    <row r="22" spans="1:6" ht="30.75" customHeight="1" x14ac:dyDescent="0.3">
      <c r="A22" s="16" t="s">
        <v>54</v>
      </c>
      <c r="B22" s="22" t="s">
        <v>77</v>
      </c>
      <c r="C22" s="18" t="s">
        <v>78</v>
      </c>
      <c r="D22" s="19">
        <v>75000</v>
      </c>
      <c r="E22" s="20">
        <v>0.65</v>
      </c>
      <c r="F22" s="19">
        <f t="shared" si="0"/>
        <v>48750</v>
      </c>
    </row>
    <row r="23" spans="1:6" ht="30.75" customHeight="1" x14ac:dyDescent="0.3">
      <c r="A23" s="16" t="s">
        <v>54</v>
      </c>
      <c r="B23" s="22" t="s">
        <v>79</v>
      </c>
      <c r="C23" s="23" t="s">
        <v>80</v>
      </c>
      <c r="D23" s="19">
        <v>76800</v>
      </c>
      <c r="E23" s="20">
        <v>0.65</v>
      </c>
      <c r="F23" s="19">
        <f t="shared" si="0"/>
        <v>49920</v>
      </c>
    </row>
    <row r="24" spans="1:6" ht="30.75" customHeight="1" x14ac:dyDescent="0.3">
      <c r="A24" s="16" t="s">
        <v>54</v>
      </c>
      <c r="B24" s="22" t="s">
        <v>81</v>
      </c>
      <c r="C24" s="18" t="s">
        <v>82</v>
      </c>
      <c r="D24" s="19">
        <v>68150</v>
      </c>
      <c r="E24" s="20">
        <v>0.65</v>
      </c>
      <c r="F24" s="19">
        <f t="shared" si="0"/>
        <v>44297.5</v>
      </c>
    </row>
    <row r="25" spans="1:6" ht="30.75" customHeight="1" x14ac:dyDescent="0.3">
      <c r="A25" s="16" t="s">
        <v>54</v>
      </c>
      <c r="B25" s="22" t="s">
        <v>83</v>
      </c>
      <c r="C25" s="23" t="s">
        <v>84</v>
      </c>
      <c r="D25" s="19">
        <v>124666.3</v>
      </c>
      <c r="E25" s="20">
        <v>0.4</v>
      </c>
      <c r="F25" s="19">
        <f t="shared" si="0"/>
        <v>49866.520000000004</v>
      </c>
    </row>
    <row r="26" spans="1:6" ht="30.75" customHeight="1" x14ac:dyDescent="0.3">
      <c r="A26" s="16" t="s">
        <v>54</v>
      </c>
      <c r="B26" s="25" t="s">
        <v>85</v>
      </c>
      <c r="C26" s="18" t="s">
        <v>86</v>
      </c>
      <c r="D26" s="19">
        <v>55428</v>
      </c>
      <c r="E26" s="20">
        <v>0.65</v>
      </c>
      <c r="F26" s="19">
        <f t="shared" si="0"/>
        <v>36028.200000000004</v>
      </c>
    </row>
    <row r="27" spans="1:6" ht="30.75" customHeight="1" x14ac:dyDescent="0.3">
      <c r="A27" s="16" t="s">
        <v>54</v>
      </c>
      <c r="B27" s="22" t="s">
        <v>87</v>
      </c>
      <c r="C27" s="23" t="s">
        <v>88</v>
      </c>
      <c r="D27" s="19">
        <v>123456.84</v>
      </c>
      <c r="E27" s="20">
        <v>0.40489999999999998</v>
      </c>
      <c r="F27" s="19">
        <f t="shared" si="0"/>
        <v>49987.674515999999</v>
      </c>
    </row>
    <row r="28" spans="1:6" ht="30.75" customHeight="1" x14ac:dyDescent="0.3">
      <c r="A28" s="16" t="s">
        <v>54</v>
      </c>
      <c r="B28" s="22" t="s">
        <v>89</v>
      </c>
      <c r="C28" s="23" t="s">
        <v>90</v>
      </c>
      <c r="D28" s="19">
        <v>90953.05</v>
      </c>
      <c r="E28" s="20">
        <v>0.54973399999999994</v>
      </c>
      <c r="F28" s="19">
        <f t="shared" si="0"/>
        <v>49999.983988699998</v>
      </c>
    </row>
    <row r="29" spans="1:6" ht="30.75" customHeight="1" x14ac:dyDescent="0.3">
      <c r="A29" s="16" t="s">
        <v>54</v>
      </c>
      <c r="B29" s="22" t="s">
        <v>91</v>
      </c>
      <c r="C29" s="18" t="s">
        <v>92</v>
      </c>
      <c r="D29" s="19">
        <v>281325</v>
      </c>
      <c r="E29" s="20">
        <v>0.1777</v>
      </c>
      <c r="F29" s="19">
        <f t="shared" si="0"/>
        <v>49991.452499999999</v>
      </c>
    </row>
    <row r="30" spans="1:6" ht="30.75" customHeight="1" x14ac:dyDescent="0.3">
      <c r="A30" s="16" t="s">
        <v>54</v>
      </c>
      <c r="B30" s="22" t="s">
        <v>93</v>
      </c>
      <c r="C30" s="18" t="s">
        <v>94</v>
      </c>
      <c r="D30" s="19">
        <v>71314.05</v>
      </c>
      <c r="E30" s="20">
        <v>0.65</v>
      </c>
      <c r="F30" s="19">
        <f>D30*E30</f>
        <v>46354.132500000007</v>
      </c>
    </row>
    <row r="31" spans="1:6" ht="30.75" customHeight="1" x14ac:dyDescent="0.3">
      <c r="A31" s="16" t="s">
        <v>54</v>
      </c>
      <c r="B31" s="22" t="s">
        <v>95</v>
      </c>
      <c r="C31" s="18" t="s">
        <v>96</v>
      </c>
      <c r="D31" s="19">
        <v>61282.73</v>
      </c>
      <c r="E31" s="20">
        <v>0.65</v>
      </c>
      <c r="F31" s="19">
        <f>Tabel2[[#This Row],[Totale goedgekeurde projectkost €]]*Tabel2[[#This Row],[Totaal goedgekeurd subsidie% ]]</f>
        <v>39833.774500000007</v>
      </c>
    </row>
    <row r="32" spans="1:6" ht="30.75" customHeight="1" x14ac:dyDescent="0.3">
      <c r="A32" s="16" t="s">
        <v>54</v>
      </c>
      <c r="B32" s="22" t="s">
        <v>97</v>
      </c>
      <c r="C32" s="23" t="s">
        <v>98</v>
      </c>
      <c r="D32" s="19">
        <v>78057.259999999995</v>
      </c>
      <c r="E32" s="20">
        <v>0.64049999999999996</v>
      </c>
      <c r="F32" s="19">
        <f>Tabel2[[#This Row],[Totale goedgekeurde projectkost €]]*Tabel2[[#This Row],[Totaal goedgekeurd subsidie% ]]</f>
        <v>49995.675029999991</v>
      </c>
    </row>
    <row r="33" spans="1:6" ht="30.75" customHeight="1" x14ac:dyDescent="0.3">
      <c r="A33" s="16" t="s">
        <v>54</v>
      </c>
      <c r="B33" s="25" t="s">
        <v>99</v>
      </c>
      <c r="C33" s="23" t="s">
        <v>100</v>
      </c>
      <c r="D33" s="19">
        <v>106243.67</v>
      </c>
      <c r="E33" s="20">
        <v>0.47060000000000002</v>
      </c>
      <c r="F33" s="19">
        <f>Tabel2[[#This Row],[Totale goedgekeurde projectkost €]]*Tabel2[[#This Row],[Totaal goedgekeurd subsidie% ]]</f>
        <v>49998.271101999999</v>
      </c>
    </row>
    <row r="34" spans="1:6" ht="30.75" customHeight="1" x14ac:dyDescent="0.3">
      <c r="A34" s="16" t="s">
        <v>54</v>
      </c>
      <c r="B34" s="22" t="s">
        <v>101</v>
      </c>
      <c r="C34" s="23" t="s">
        <v>102</v>
      </c>
      <c r="D34" s="19">
        <v>94871.039999999994</v>
      </c>
      <c r="E34" s="20">
        <v>0.29459999999999997</v>
      </c>
      <c r="F34" s="19">
        <v>27949.01</v>
      </c>
    </row>
    <row r="35" spans="1:6" ht="30.75" customHeight="1" x14ac:dyDescent="0.3">
      <c r="A35" s="16" t="s">
        <v>103</v>
      </c>
      <c r="B35" s="17" t="s">
        <v>104</v>
      </c>
      <c r="C35" s="18" t="s">
        <v>105</v>
      </c>
      <c r="D35" s="19">
        <v>60000</v>
      </c>
      <c r="E35" s="20">
        <v>0.65</v>
      </c>
      <c r="F35" s="19">
        <f>Tabel2[[#This Row],[Totale goedgekeurde projectkost €]]*Tabel2[[#This Row],[Totaal goedgekeurd subsidie% ]]</f>
        <v>39000</v>
      </c>
    </row>
    <row r="36" spans="1:6" ht="30.75" customHeight="1" x14ac:dyDescent="0.3">
      <c r="A36" s="16" t="s">
        <v>103</v>
      </c>
      <c r="B36" s="17" t="s">
        <v>106</v>
      </c>
      <c r="C36" s="18" t="s">
        <v>107</v>
      </c>
      <c r="D36" s="19">
        <v>8250</v>
      </c>
      <c r="E36" s="20">
        <v>0.65</v>
      </c>
      <c r="F36" s="19">
        <f>Tabel2[[#This Row],[Totale goedgekeurde projectkost €]]*Tabel2[[#This Row],[Totaal goedgekeurd subsidie% ]]</f>
        <v>5362.5</v>
      </c>
    </row>
    <row r="37" spans="1:6" ht="30.75" customHeight="1" x14ac:dyDescent="0.3">
      <c r="A37" s="16" t="s">
        <v>103</v>
      </c>
      <c r="B37" s="17" t="s">
        <v>108</v>
      </c>
      <c r="C37" s="18" t="s">
        <v>109</v>
      </c>
      <c r="D37" s="19">
        <v>60303.57</v>
      </c>
      <c r="E37" s="20">
        <v>0.65</v>
      </c>
      <c r="F37" s="19">
        <f>Tabel2[[#This Row],[Totale goedgekeurde projectkost €]]*Tabel2[[#This Row],[Totaal goedgekeurd subsidie% ]]</f>
        <v>39197.320500000002</v>
      </c>
    </row>
    <row r="38" spans="1:6" ht="25.5" customHeight="1" x14ac:dyDescent="0.3">
      <c r="A38" s="16" t="s">
        <v>103</v>
      </c>
      <c r="B38" s="17" t="s">
        <v>110</v>
      </c>
      <c r="C38" s="18" t="s">
        <v>111</v>
      </c>
      <c r="D38" s="19">
        <v>145217.53</v>
      </c>
      <c r="E38" s="20">
        <v>0.65</v>
      </c>
      <c r="F38" s="19">
        <f>Tabel2[[#This Row],[Totale goedgekeurde projectkost €]]*Tabel2[[#This Row],[Totaal goedgekeurd subsidie% ]]</f>
        <v>94391.394500000009</v>
      </c>
    </row>
    <row r="39" spans="1:6" ht="25.5" customHeight="1" x14ac:dyDescent="0.3">
      <c r="A39" s="16" t="s">
        <v>103</v>
      </c>
      <c r="B39" s="17" t="s">
        <v>112</v>
      </c>
      <c r="C39" s="18" t="s">
        <v>113</v>
      </c>
      <c r="D39" s="19">
        <v>114950</v>
      </c>
      <c r="E39" s="20">
        <v>0.65</v>
      </c>
      <c r="F39" s="19">
        <f>Tabel2[[#This Row],[Totale goedgekeurde projectkost €]]*Tabel2[[#This Row],[Totaal goedgekeurd subsidie% ]]</f>
        <v>74717.5</v>
      </c>
    </row>
    <row r="40" spans="1:6" ht="25.5" customHeight="1" x14ac:dyDescent="0.3">
      <c r="A40" s="16" t="s">
        <v>103</v>
      </c>
      <c r="B40" s="17" t="s">
        <v>114</v>
      </c>
      <c r="C40" s="18" t="s">
        <v>115</v>
      </c>
      <c r="D40" s="19">
        <v>87643.51</v>
      </c>
      <c r="E40" s="20">
        <v>0.65</v>
      </c>
      <c r="F40" s="19">
        <f>Tabel2[[#This Row],[Totale goedgekeurde projectkost €]]*Tabel2[[#This Row],[Totaal goedgekeurd subsidie% ]]</f>
        <v>56968.281499999997</v>
      </c>
    </row>
    <row r="41" spans="1:6" ht="25.5" customHeight="1" x14ac:dyDescent="0.3">
      <c r="A41" s="16" t="s">
        <v>103</v>
      </c>
      <c r="B41" s="17" t="s">
        <v>116</v>
      </c>
      <c r="C41" s="18" t="s">
        <v>117</v>
      </c>
      <c r="D41" s="19">
        <v>77945.3</v>
      </c>
      <c r="E41" s="20">
        <v>0.65</v>
      </c>
      <c r="F41" s="19">
        <f>Tabel2[[#This Row],[Totale goedgekeurde projectkost €]]*Tabel2[[#This Row],[Totaal goedgekeurd subsidie% ]]</f>
        <v>50664.445000000007</v>
      </c>
    </row>
    <row r="42" spans="1:6" ht="50.25" customHeight="1" x14ac:dyDescent="0.3">
      <c r="A42" s="16" t="s">
        <v>103</v>
      </c>
      <c r="B42" s="17" t="s">
        <v>118</v>
      </c>
      <c r="C42" s="18" t="s">
        <v>119</v>
      </c>
      <c r="D42" s="19">
        <v>38890</v>
      </c>
      <c r="E42" s="20">
        <v>0.65</v>
      </c>
      <c r="F42" s="19">
        <f>Tabel2[[#This Row],[Totale goedgekeurde projectkost €]]*Tabel2[[#This Row],[Totaal goedgekeurd subsidie% ]]</f>
        <v>25278.5</v>
      </c>
    </row>
    <row r="43" spans="1:6" ht="24" customHeight="1" x14ac:dyDescent="0.3">
      <c r="A43" s="16" t="s">
        <v>103</v>
      </c>
      <c r="B43" s="17" t="s">
        <v>120</v>
      </c>
      <c r="C43" s="18" t="s">
        <v>121</v>
      </c>
      <c r="D43" s="19">
        <v>20950</v>
      </c>
      <c r="E43" s="20">
        <v>0.65</v>
      </c>
      <c r="F43" s="19">
        <f>Tabel2[[#This Row],[Totale goedgekeurde projectkost €]]*Tabel2[[#This Row],[Totaal goedgekeurd subsidie% ]]</f>
        <v>13617.5</v>
      </c>
    </row>
    <row r="44" spans="1:6" ht="30.75" customHeight="1" x14ac:dyDescent="0.3">
      <c r="A44" s="16" t="s">
        <v>103</v>
      </c>
      <c r="B44" s="17" t="s">
        <v>122</v>
      </c>
      <c r="C44" s="18" t="s">
        <v>123</v>
      </c>
      <c r="D44" s="19">
        <v>10700</v>
      </c>
      <c r="E44" s="20">
        <v>0.65</v>
      </c>
      <c r="F44" s="19">
        <f>Tabel2[[#This Row],[Totale goedgekeurde projectkost €]]*Tabel2[[#This Row],[Totaal goedgekeurd subsidie% ]]</f>
        <v>6955</v>
      </c>
    </row>
    <row r="45" spans="1:6" ht="53.25" customHeight="1" x14ac:dyDescent="0.3">
      <c r="A45" s="16" t="s">
        <v>103</v>
      </c>
      <c r="B45" s="17" t="s">
        <v>124</v>
      </c>
      <c r="C45" s="18" t="s">
        <v>125</v>
      </c>
      <c r="D45" s="19">
        <f>157215.62-20000</f>
        <v>137215.62</v>
      </c>
      <c r="E45" s="20">
        <v>0.65</v>
      </c>
      <c r="F45" s="19">
        <f>Tabel2[[#This Row],[Totale goedgekeurde projectkost €]]*Tabel2[[#This Row],[Totaal goedgekeurd subsidie% ]]</f>
        <v>89190.153000000006</v>
      </c>
    </row>
    <row r="46" spans="1:6" ht="29.25" customHeight="1" x14ac:dyDescent="0.3">
      <c r="A46" s="16" t="s">
        <v>126</v>
      </c>
      <c r="B46" s="22" t="s">
        <v>127</v>
      </c>
      <c r="C46" s="18" t="s">
        <v>128</v>
      </c>
      <c r="D46" s="19">
        <v>292000</v>
      </c>
      <c r="E46" s="20">
        <v>0.65</v>
      </c>
      <c r="F46" s="19">
        <f>Tabel2[[#This Row],[Totale goedgekeurde projectkost €]]*Tabel2[[#This Row],[Totaal goedgekeurd subsidie% ]]</f>
        <v>189800</v>
      </c>
    </row>
    <row r="47" spans="1:6" ht="29.25" customHeight="1" x14ac:dyDescent="0.3">
      <c r="A47" s="16" t="s">
        <v>126</v>
      </c>
      <c r="B47" s="22" t="s">
        <v>129</v>
      </c>
      <c r="C47" s="18" t="s">
        <v>130</v>
      </c>
      <c r="D47" s="19">
        <v>350000</v>
      </c>
      <c r="E47" s="20">
        <v>0.65</v>
      </c>
      <c r="F47" s="19">
        <f>Tabel2[[#This Row],[Totale goedgekeurde projectkost €]]*Tabel2[[#This Row],[Totaal goedgekeurd subsidie% ]]</f>
        <v>227500</v>
      </c>
    </row>
    <row r="48" spans="1:6" ht="29.25" customHeight="1" x14ac:dyDescent="0.3">
      <c r="A48" s="16" t="s">
        <v>126</v>
      </c>
      <c r="B48" s="22" t="s">
        <v>131</v>
      </c>
      <c r="C48" s="18" t="s">
        <v>132</v>
      </c>
      <c r="D48" s="19">
        <v>195000</v>
      </c>
      <c r="E48" s="20">
        <v>0.65</v>
      </c>
      <c r="F48" s="19">
        <f>Tabel2[[#This Row],[Totale goedgekeurde projectkost €]]*Tabel2[[#This Row],[Totaal goedgekeurd subsidie% ]]</f>
        <v>126750</v>
      </c>
    </row>
    <row r="49" spans="1:6" ht="66.75" customHeight="1" x14ac:dyDescent="0.3">
      <c r="A49" s="16" t="s">
        <v>126</v>
      </c>
      <c r="B49" s="17" t="s">
        <v>133</v>
      </c>
      <c r="C49" s="26" t="s">
        <v>134</v>
      </c>
      <c r="D49" s="19">
        <v>265650</v>
      </c>
      <c r="E49" s="20">
        <v>0.65</v>
      </c>
      <c r="F49" s="19">
        <f>Tabel2[[#This Row],[Totale goedgekeurde projectkost €]]*Tabel2[[#This Row],[Totaal goedgekeurd subsidie% ]]</f>
        <v>172672.5</v>
      </c>
    </row>
    <row r="50" spans="1:6" ht="31.2" x14ac:dyDescent="0.3">
      <c r="A50" s="16" t="s">
        <v>126</v>
      </c>
      <c r="B50" s="27" t="s">
        <v>135</v>
      </c>
      <c r="C50" s="26" t="s">
        <v>136</v>
      </c>
      <c r="D50" s="19">
        <v>146725</v>
      </c>
      <c r="E50" s="20">
        <v>0.65</v>
      </c>
      <c r="F50" s="19">
        <f>Tabel2[[#This Row],[Totale goedgekeurde projectkost €]]*Tabel2[[#This Row],[Totaal goedgekeurd subsidie% ]]</f>
        <v>95371.25</v>
      </c>
    </row>
    <row r="51" spans="1:6" ht="15" x14ac:dyDescent="0.3">
      <c r="A51" s="16" t="s">
        <v>137</v>
      </c>
      <c r="B51" s="25" t="s">
        <v>138</v>
      </c>
      <c r="C51" s="23" t="s">
        <v>139</v>
      </c>
      <c r="D51" s="28">
        <v>72250</v>
      </c>
      <c r="E51" s="20">
        <v>0.65</v>
      </c>
      <c r="F51" s="19">
        <f>Tabel2[[#This Row],[Totale goedgekeurde projectkost €]]*Tabel2[[#This Row],[Totaal goedgekeurd subsidie% ]]</f>
        <v>46962.5</v>
      </c>
    </row>
    <row r="52" spans="1:6" ht="15.6" x14ac:dyDescent="0.3">
      <c r="A52" s="16" t="s">
        <v>137</v>
      </c>
      <c r="B52" s="25" t="s">
        <v>140</v>
      </c>
      <c r="C52" s="23" t="s">
        <v>141</v>
      </c>
      <c r="D52" s="29">
        <v>48600</v>
      </c>
      <c r="E52" s="20">
        <v>0.65</v>
      </c>
      <c r="F52" s="19">
        <f>Tabel2[[#This Row],[Totale goedgekeurde projectkost €]]*Tabel2[[#This Row],[Totaal goedgekeurd subsidie% ]]</f>
        <v>31590</v>
      </c>
    </row>
    <row r="53" spans="1:6" ht="30" x14ac:dyDescent="0.3">
      <c r="A53" s="16" t="s">
        <v>137</v>
      </c>
      <c r="B53" s="25" t="s">
        <v>142</v>
      </c>
      <c r="C53" s="23" t="s">
        <v>143</v>
      </c>
      <c r="D53" s="28">
        <v>76500</v>
      </c>
      <c r="E53" s="20">
        <v>0.65</v>
      </c>
      <c r="F53" s="19">
        <f>Tabel2[[#This Row],[Totale goedgekeurde projectkost €]]*Tabel2[[#This Row],[Totaal goedgekeurd subsidie% ]]</f>
        <v>49725</v>
      </c>
    </row>
    <row r="54" spans="1:6" ht="30" x14ac:dyDescent="0.3">
      <c r="A54" s="16" t="s">
        <v>137</v>
      </c>
      <c r="B54" s="25" t="s">
        <v>144</v>
      </c>
      <c r="C54" s="23" t="s">
        <v>145</v>
      </c>
      <c r="D54" s="28">
        <v>99999</v>
      </c>
      <c r="E54" s="20">
        <v>0.65</v>
      </c>
      <c r="F54" s="19">
        <f>Tabel2[[#This Row],[Totale goedgekeurde projectkost €]]*Tabel2[[#This Row],[Totaal goedgekeurd subsidie% ]]</f>
        <v>64999.350000000006</v>
      </c>
    </row>
    <row r="55" spans="1:6" ht="35.25" customHeight="1" x14ac:dyDescent="0.3">
      <c r="A55" s="16" t="s">
        <v>137</v>
      </c>
      <c r="B55" s="25" t="s">
        <v>146</v>
      </c>
      <c r="C55" s="23" t="s">
        <v>147</v>
      </c>
      <c r="D55" s="28">
        <v>56560.9</v>
      </c>
      <c r="E55" s="20">
        <v>0.65</v>
      </c>
      <c r="F55" s="19">
        <f>Tabel2[[#This Row],[Totale goedgekeurde projectkost €]]*Tabel2[[#This Row],[Totaal goedgekeurd subsidie% ]]</f>
        <v>36764.584999999999</v>
      </c>
    </row>
    <row r="56" spans="1:6" ht="30" x14ac:dyDescent="0.3">
      <c r="A56" s="16" t="s">
        <v>137</v>
      </c>
      <c r="B56" s="25" t="s">
        <v>148</v>
      </c>
      <c r="C56" s="23" t="s">
        <v>149</v>
      </c>
      <c r="D56" s="28">
        <v>37445</v>
      </c>
      <c r="E56" s="20">
        <v>0.65</v>
      </c>
      <c r="F56" s="19">
        <f>Tabel2[[#This Row],[Totale goedgekeurde projectkost €]]*Tabel2[[#This Row],[Totaal goedgekeurd subsidie% ]]</f>
        <v>24339.25</v>
      </c>
    </row>
    <row r="57" spans="1:6" ht="30" customHeight="1" x14ac:dyDescent="0.3">
      <c r="A57" s="16" t="s">
        <v>137</v>
      </c>
      <c r="B57" s="25" t="s">
        <v>150</v>
      </c>
      <c r="C57" s="23" t="s">
        <v>151</v>
      </c>
      <c r="D57" s="28">
        <v>99999</v>
      </c>
      <c r="E57" s="20">
        <v>0.65</v>
      </c>
      <c r="F57" s="19">
        <f>Tabel2[[#This Row],[Totale goedgekeurde projectkost €]]*Tabel2[[#This Row],[Totaal goedgekeurd subsidie% ]]</f>
        <v>64999.350000000006</v>
      </c>
    </row>
    <row r="58" spans="1:6" ht="37.5" customHeight="1" x14ac:dyDescent="0.3">
      <c r="A58" s="16" t="s">
        <v>137</v>
      </c>
      <c r="B58" s="25" t="s">
        <v>152</v>
      </c>
      <c r="C58" s="23" t="s">
        <v>153</v>
      </c>
      <c r="D58" s="28">
        <v>124950</v>
      </c>
      <c r="E58" s="20">
        <v>0.65</v>
      </c>
      <c r="F58" s="19">
        <v>50000</v>
      </c>
    </row>
    <row r="59" spans="1:6" ht="24" customHeight="1" x14ac:dyDescent="0.3">
      <c r="A59" s="16" t="s">
        <v>137</v>
      </c>
      <c r="B59" s="25" t="s">
        <v>154</v>
      </c>
      <c r="C59" s="23" t="s">
        <v>155</v>
      </c>
      <c r="D59" s="28">
        <v>76923</v>
      </c>
      <c r="E59" s="20">
        <v>0.65</v>
      </c>
      <c r="F59" s="19">
        <f>Tabel2[[#This Row],[Totale goedgekeurde projectkost €]]*Tabel2[[#This Row],[Totaal goedgekeurd subsidie% ]]</f>
        <v>49999.950000000004</v>
      </c>
    </row>
    <row r="60" spans="1:6" ht="37.5" customHeight="1" x14ac:dyDescent="0.3">
      <c r="A60" s="16" t="s">
        <v>137</v>
      </c>
      <c r="B60" s="25" t="s">
        <v>156</v>
      </c>
      <c r="C60" s="23" t="s">
        <v>157</v>
      </c>
      <c r="D60" s="28">
        <v>41000</v>
      </c>
      <c r="E60" s="20">
        <v>0.65</v>
      </c>
      <c r="F60" s="19">
        <f>Tabel2[[#This Row],[Totale goedgekeurde projectkost €]]*Tabel2[[#This Row],[Totaal goedgekeurd subsidie% ]]</f>
        <v>26650</v>
      </c>
    </row>
    <row r="61" spans="1:6" ht="27" customHeight="1" x14ac:dyDescent="0.3">
      <c r="A61" s="16" t="s">
        <v>137</v>
      </c>
      <c r="B61" s="30" t="s">
        <v>158</v>
      </c>
      <c r="C61" s="23" t="s">
        <v>159</v>
      </c>
      <c r="D61" s="28">
        <v>100000</v>
      </c>
      <c r="E61" s="20">
        <v>0.65</v>
      </c>
      <c r="F61" s="19">
        <f>Tabel2[[#This Row],[Totale goedgekeurde projectkost €]]*Tabel2[[#This Row],[Totaal goedgekeurd subsidie% ]]</f>
        <v>65000</v>
      </c>
    </row>
    <row r="62" spans="1:6" ht="25.5" customHeight="1" x14ac:dyDescent="0.3">
      <c r="A62" s="16" t="s">
        <v>137</v>
      </c>
      <c r="B62" s="25" t="s">
        <v>160</v>
      </c>
      <c r="C62" s="23" t="s">
        <v>161</v>
      </c>
      <c r="D62" s="28">
        <v>76923</v>
      </c>
      <c r="E62" s="20">
        <v>0.65</v>
      </c>
      <c r="F62" s="19">
        <f>Tabel2[[#This Row],[Totale goedgekeurde projectkost €]]*Tabel2[[#This Row],[Totaal goedgekeurd subsidie% ]]</f>
        <v>49999.950000000004</v>
      </c>
    </row>
    <row r="63" spans="1:6" ht="26.25" customHeight="1" x14ac:dyDescent="0.3">
      <c r="A63" s="16" t="s">
        <v>137</v>
      </c>
      <c r="B63" s="25" t="s">
        <v>162</v>
      </c>
      <c r="C63" s="23" t="s">
        <v>163</v>
      </c>
      <c r="D63" s="28">
        <v>100000</v>
      </c>
      <c r="E63" s="20">
        <v>0.65</v>
      </c>
      <c r="F63" s="19">
        <f>Tabel2[[#This Row],[Totale goedgekeurde projectkost €]]*Tabel2[[#This Row],[Totaal goedgekeurd subsidie% ]]</f>
        <v>65000</v>
      </c>
    </row>
    <row r="64" spans="1:6" ht="37.5" customHeight="1" x14ac:dyDescent="0.3">
      <c r="A64" s="16" t="s">
        <v>137</v>
      </c>
      <c r="B64" s="25" t="s">
        <v>164</v>
      </c>
      <c r="C64" s="23" t="s">
        <v>165</v>
      </c>
      <c r="D64" s="28">
        <v>100000</v>
      </c>
      <c r="E64" s="20">
        <v>0.65</v>
      </c>
      <c r="F64" s="19">
        <f>Tabel2[[#This Row],[Totale goedgekeurde projectkost €]]*Tabel2[[#This Row],[Totaal goedgekeurd subsidie% ]]</f>
        <v>65000</v>
      </c>
    </row>
    <row r="65" spans="1:6" ht="27.75" customHeight="1" x14ac:dyDescent="0.3">
      <c r="A65" s="16" t="s">
        <v>137</v>
      </c>
      <c r="B65" s="25" t="s">
        <v>166</v>
      </c>
      <c r="C65" s="23" t="s">
        <v>167</v>
      </c>
      <c r="D65" s="29">
        <v>99900</v>
      </c>
      <c r="E65" s="20">
        <v>0.65</v>
      </c>
      <c r="F65" s="19">
        <f>Tabel2[[#This Row],[Totale goedgekeurde projectkost €]]*Tabel2[[#This Row],[Totaal goedgekeurd subsidie% ]]</f>
        <v>64935</v>
      </c>
    </row>
    <row r="66" spans="1:6" ht="23.25" customHeight="1" x14ac:dyDescent="0.3">
      <c r="A66" s="16" t="s">
        <v>137</v>
      </c>
      <c r="B66" s="25" t="s">
        <v>168</v>
      </c>
      <c r="C66" s="23" t="s">
        <v>169</v>
      </c>
      <c r="D66" s="28">
        <v>59861.59</v>
      </c>
      <c r="E66" s="20">
        <v>0.65</v>
      </c>
      <c r="F66" s="19">
        <f>Tabel2[[#This Row],[Totale goedgekeurde projectkost €]]*Tabel2[[#This Row],[Totaal goedgekeurd subsidie% ]]</f>
        <v>38910.033499999998</v>
      </c>
    </row>
    <row r="67" spans="1:6" ht="30" x14ac:dyDescent="0.3">
      <c r="A67" s="16" t="s">
        <v>137</v>
      </c>
      <c r="B67" s="25" t="s">
        <v>170</v>
      </c>
      <c r="C67" s="23" t="s">
        <v>171</v>
      </c>
      <c r="D67" s="28">
        <v>99999</v>
      </c>
      <c r="E67" s="20">
        <v>0.65</v>
      </c>
      <c r="F67" s="19">
        <f>Tabel2[[#This Row],[Totale goedgekeurde projectkost €]]*Tabel2[[#This Row],[Totaal goedgekeurd subsidie% ]]</f>
        <v>64999.350000000006</v>
      </c>
    </row>
    <row r="68" spans="1:6" ht="15.6" x14ac:dyDescent="0.3">
      <c r="A68" s="31"/>
      <c r="B68" s="32"/>
      <c r="C68" s="33"/>
      <c r="D68" s="34">
        <f>SUBTOTAL(109,Tabel2[Totale goedgekeurde projectkost €])</f>
        <v>7001123.419999999</v>
      </c>
      <c r="E68" s="35"/>
      <c r="F68" s="34">
        <f>SUBTOTAL(109,Tabel2[Goedgekeurde Europese subsidie])</f>
        <v>4000000.0026217001</v>
      </c>
    </row>
  </sheetData>
  <printOptions gridLines="1"/>
  <pageMargins left="0.25" right="0.25" top="0.75" bottom="0.75" header="0.3" footer="0.3"/>
  <pageSetup paperSize="8" fitToHeight="17" orientation="landscape" r:id="rId1"/>
  <headerFooter>
    <oddHeader>&amp;C&amp;"-,Standaard"&amp;14&amp;A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7D8D834C-F550-44DE-B6F6-3AA9012291C1}"/>
</file>

<file path=customXml/itemProps2.xml><?xml version="1.0" encoding="utf-8"?>
<ds:datastoreItem xmlns:ds="http://schemas.openxmlformats.org/officeDocument/2006/customXml" ds:itemID="{1BE87A46-8468-41E0-A617-70BC5941ED3F}"/>
</file>

<file path=customXml/itemProps3.xml><?xml version="1.0" encoding="utf-8"?>
<ds:datastoreItem xmlns:ds="http://schemas.openxmlformats.org/officeDocument/2006/customXml" ds:itemID="{442DC8E7-6CB8-4948-B077-537A0D1B4D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vraag 1</vt:lpstr>
      <vt:lpstr> vraag 5 proj herstelfonds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Peeters</dc:creator>
  <cp:lastModifiedBy>An Verhoeven</cp:lastModifiedBy>
  <dcterms:created xsi:type="dcterms:W3CDTF">2022-08-18T12:11:17Z</dcterms:created>
  <dcterms:modified xsi:type="dcterms:W3CDTF">2022-08-26T09:10:29Z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