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port/Parlement/Schriftelijke vragen/SV 848 - Sportfederatiedecreet - Evaluatie/"/>
    </mc:Choice>
  </mc:AlternateContent>
  <xr:revisionPtr revIDLastSave="2" documentId="8_{89AA0836-51A2-41EE-BB05-CE4022538466}" xr6:coauthVersionLast="46" xr6:coauthVersionMax="47" xr10:uidLastSave="{F375EDA0-BE8D-455B-B041-70D3A0A9D6A9}"/>
  <bookViews>
    <workbookView xWindow="-120" yWindow="-120" windowWidth="29040" windowHeight="15840" firstSheet="1" activeTab="1" xr2:uid="{D056873C-435F-4C99-9FB2-CA4D3F3E60CA}"/>
  </bookViews>
  <sheets>
    <sheet name="Data SV848" sheetId="1" state="hidden" r:id="rId1"/>
    <sheet name="Grafieken vraag1" sheetId="2" r:id="rId2"/>
    <sheet name="Grafieken vraag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F99" i="1"/>
  <c r="F98" i="1"/>
  <c r="E100" i="1"/>
  <c r="D100" i="1"/>
  <c r="C100" i="1"/>
  <c r="B100" i="1"/>
  <c r="E99" i="1"/>
  <c r="D99" i="1"/>
  <c r="C99" i="1"/>
  <c r="B99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4" i="1"/>
  <c r="S13" i="1"/>
  <c r="S12" i="1"/>
  <c r="S11" i="1"/>
  <c r="S10" i="1"/>
  <c r="S9" i="1"/>
  <c r="S8" i="1"/>
  <c r="S7" i="1"/>
  <c r="S6" i="1"/>
  <c r="S5" i="1"/>
  <c r="S4" i="1"/>
  <c r="S3" i="1"/>
  <c r="I10" i="1"/>
  <c r="I9" i="1"/>
  <c r="F6" i="1"/>
  <c r="E6" i="1"/>
  <c r="D6" i="1"/>
  <c r="C6" i="1"/>
  <c r="B6" i="1"/>
  <c r="H6" i="1" s="1"/>
  <c r="F5" i="1"/>
  <c r="H5" i="1" s="1"/>
  <c r="E5" i="1"/>
  <c r="D5" i="1"/>
  <c r="C5" i="1"/>
  <c r="B5" i="1"/>
  <c r="H94" i="1"/>
  <c r="H93" i="1"/>
  <c r="H92" i="1"/>
  <c r="H88" i="1"/>
  <c r="H87" i="1"/>
  <c r="H86" i="1"/>
  <c r="H82" i="1"/>
  <c r="H81" i="1"/>
  <c r="H80" i="1"/>
  <c r="H76" i="1"/>
  <c r="H75" i="1"/>
  <c r="H74" i="1"/>
  <c r="H70" i="1"/>
  <c r="H69" i="1"/>
  <c r="H68" i="1"/>
  <c r="H64" i="1"/>
  <c r="H63" i="1"/>
  <c r="H62" i="1"/>
  <c r="H58" i="1"/>
  <c r="H57" i="1"/>
  <c r="H56" i="1"/>
  <c r="H52" i="1"/>
  <c r="H51" i="1"/>
  <c r="H50" i="1"/>
  <c r="H46" i="1"/>
  <c r="H45" i="1"/>
  <c r="H44" i="1"/>
  <c r="H40" i="1"/>
  <c r="H39" i="1"/>
  <c r="H38" i="1"/>
  <c r="H34" i="1"/>
  <c r="H33" i="1"/>
  <c r="H32" i="1"/>
  <c r="H28" i="1"/>
  <c r="H27" i="1"/>
  <c r="H26" i="1"/>
  <c r="H22" i="1"/>
  <c r="H21" i="1"/>
  <c r="H20" i="1"/>
  <c r="H16" i="1"/>
  <c r="H15" i="1"/>
  <c r="H14" i="1"/>
  <c r="H10" i="1"/>
  <c r="H9" i="1"/>
  <c r="H8" i="1"/>
  <c r="H7" i="1"/>
  <c r="H4" i="1"/>
  <c r="H3" i="1"/>
  <c r="H2" i="1"/>
</calcChain>
</file>

<file path=xl/sharedStrings.xml><?xml version="1.0" encoding="utf-8"?>
<sst xmlns="http://schemas.openxmlformats.org/spreadsheetml/2006/main" count="311" uniqueCount="59">
  <si>
    <t>Jaartal</t>
  </si>
  <si>
    <t>Sportclubs</t>
  </si>
  <si>
    <t>Sporters</t>
  </si>
  <si>
    <t>Gekwalificeerde T</t>
  </si>
  <si>
    <t>G-sporters</t>
  </si>
  <si>
    <t>55+ sporters</t>
  </si>
  <si>
    <t>12-18j sporters</t>
  </si>
  <si>
    <t>Evolutie 2016-2020</t>
  </si>
  <si>
    <t>&lt;12 jarige sporters</t>
  </si>
  <si>
    <t>2016</t>
  </si>
  <si>
    <t>2017</t>
  </si>
  <si>
    <t>2018</t>
  </si>
  <si>
    <t>2019</t>
  </si>
  <si>
    <t>2020</t>
  </si>
  <si>
    <t>Landelijke Rijverenigingen vzw</t>
  </si>
  <si>
    <t>Vlaamse Wielrijdersbond vzw</t>
  </si>
  <si>
    <t>Vlaamse Zaalvoetbalbond vzw</t>
  </si>
  <si>
    <t>FROS Multisport Vlaanderen vzw</t>
  </si>
  <si>
    <t>Gezinssport Vlaanderen vzw</t>
  </si>
  <si>
    <t>KAVVV &amp; FEDES vzw</t>
  </si>
  <si>
    <t>OKRA-Sport +</t>
  </si>
  <si>
    <t>S-Sport // Recreas vzw</t>
  </si>
  <si>
    <t>Sportievak vzw</t>
  </si>
  <si>
    <t>GymFed vzw</t>
  </si>
  <si>
    <t>Parantee-Psylos vzw</t>
  </si>
  <si>
    <t>Voetbal Vlaanderen vzw</t>
  </si>
  <si>
    <t>Wandelsport Vlaanderen vzw</t>
  </si>
  <si>
    <t>Wind &amp; Watersport Vlaanderen vzw</t>
  </si>
  <si>
    <t>Totale nieuwe instroom sporters (#)</t>
  </si>
  <si>
    <t>Totale nieuwe instroom sporters (%)</t>
  </si>
  <si>
    <t>evolutie 2016-2019 bekijken, = 21,3%</t>
  </si>
  <si>
    <t>Paardrijden</t>
  </si>
  <si>
    <t>Unisportfederatie (Ja/Nee)</t>
  </si>
  <si>
    <t>Sportfederatie</t>
  </si>
  <si>
    <t>Ja</t>
  </si>
  <si>
    <t>Paardensport Vlaanderen vzw</t>
  </si>
  <si>
    <t>Nee</t>
  </si>
  <si>
    <t>Bond Voor Lichamelijke Opvoeding</t>
  </si>
  <si>
    <t>Federatie Dans en Sport vzw</t>
  </si>
  <si>
    <t>Koninklijke Algemene Vereniging van Vriendenclubs &amp; Federatie Dans en Sport vzw</t>
  </si>
  <si>
    <t>Sporta-federatie vzw</t>
  </si>
  <si>
    <t>TOTAAL</t>
  </si>
  <si>
    <t>TOTAAL uniek</t>
  </si>
  <si>
    <t>Wielrennen</t>
  </si>
  <si>
    <t>Cycling Vlaanderen vzw</t>
  </si>
  <si>
    <t>FALOS-Sportfederatie van de KWB vzw</t>
  </si>
  <si>
    <t>OKRA-SPORT + vzw</t>
  </si>
  <si>
    <t>Vlaamse Liga van Bedrijfssport vzw</t>
  </si>
  <si>
    <t>Zaalvoetbal</t>
  </si>
  <si>
    <t>Koninklijke Belgische Liefhebbersvoetbalbond - Nederlandstalige afdeling vzw</t>
  </si>
  <si>
    <t>Koninklijke Vlaamse Voetbalbond vzw</t>
  </si>
  <si>
    <t>Fusiefederaties - unisportfederaties</t>
  </si>
  <si>
    <t>Gekwalificeerde trainers</t>
  </si>
  <si>
    <t>Fusiefederaties - multisportfederaties</t>
  </si>
  <si>
    <t>Erkende recreatieve unisportfederatie (niet meer gesubsidieerd)</t>
  </si>
  <si>
    <t>Sportparticipatie paardrijden, wielrennen en zaalvoetbal (alle sportfederaties)</t>
  </si>
  <si>
    <t>Nieuwe instroom sporters</t>
  </si>
  <si>
    <t>Gemiddeld</t>
  </si>
  <si>
    <t>Totaal sporters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</si>
</sst>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3" fontId="0" fillId="3" borderId="2" xfId="0" applyNumberFormat="1" applyFont="1" applyFill="1" applyBorder="1"/>
    <xf numFmtId="3" fontId="0" fillId="3" borderId="3" xfId="0" applyNumberFormat="1" applyFont="1" applyFill="1" applyBorder="1"/>
    <xf numFmtId="3" fontId="0" fillId="0" borderId="2" xfId="0" applyNumberFormat="1" applyFont="1" applyBorder="1"/>
    <xf numFmtId="3" fontId="0" fillId="0" borderId="3" xfId="0" applyNumberFormat="1" applyFont="1" applyBorder="1"/>
    <xf numFmtId="0" fontId="0" fillId="0" borderId="2" xfId="0" applyFont="1" applyBorder="1"/>
    <xf numFmtId="0" fontId="3" fillId="0" borderId="0" xfId="0" applyFont="1"/>
    <xf numFmtId="10" fontId="0" fillId="3" borderId="2" xfId="1" applyNumberFormat="1" applyFont="1" applyFill="1" applyBorder="1"/>
    <xf numFmtId="10" fontId="0" fillId="3" borderId="3" xfId="1" applyNumberFormat="1" applyFont="1" applyFill="1" applyBorder="1"/>
    <xf numFmtId="0" fontId="2" fillId="2" borderId="0" xfId="0" applyFont="1" applyFill="1" applyBorder="1"/>
    <xf numFmtId="164" fontId="0" fillId="0" borderId="0" xfId="1" applyNumberFormat="1" applyFont="1"/>
  </cellXfs>
  <cellStyles count="2">
    <cellStyle name="Procent" xfId="1" builtinId="5"/>
    <cellStyle name="Standaard" xfId="0" builtinId="0"/>
  </cellStyles>
  <dxfs count="8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Aantal sportclubs in Vlaanderen/Brussel</a:t>
            </a:r>
          </a:p>
          <a:p>
            <a:pPr>
              <a:defRPr/>
            </a:pPr>
            <a:r>
              <a:rPr lang="en-US" sz="1400"/>
              <a:t>(aangesloten bij een sportfederatie)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SV848'!$A$2</c:f>
              <c:strCache>
                <c:ptCount val="1"/>
                <c:pt idx="0">
                  <c:v>Sportclubs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SV848'!$B$1:$F$1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SV848'!$B$2:$F$2</c:f>
              <c:numCache>
                <c:formatCode>#,##0</c:formatCode>
                <c:ptCount val="5"/>
                <c:pt idx="0">
                  <c:v>16063</c:v>
                </c:pt>
                <c:pt idx="1">
                  <c:v>17351</c:v>
                </c:pt>
                <c:pt idx="2">
                  <c:v>17511</c:v>
                </c:pt>
                <c:pt idx="3">
                  <c:v>17616</c:v>
                </c:pt>
                <c:pt idx="4">
                  <c:v>17434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7-4DA4-8AE6-49F348824B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0684104"/>
        <c:axId val="660684432"/>
      </c:barChart>
      <c:catAx>
        <c:axId val="66068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0684432"/>
        <c:crosses val="autoZero"/>
        <c:auto val="1"/>
        <c:lblAlgn val="ctr"/>
        <c:lblOffset val="100"/>
        <c:noMultiLvlLbl val="0"/>
      </c:catAx>
      <c:valAx>
        <c:axId val="6606844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60684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Wandelsport Vlaanderen</a:t>
            </a:r>
            <a:r>
              <a:rPr lang="nl-BE" sz="1400" baseline="0"/>
              <a:t> vzw</a:t>
            </a:r>
            <a:endParaRPr lang="nl-B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SV848'!$A$86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SV848'!$B$85:$F$85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SV848'!$B$86:$F$86</c:f>
              <c:numCache>
                <c:formatCode>#,##0</c:formatCode>
                <c:ptCount val="5"/>
                <c:pt idx="0">
                  <c:v>327</c:v>
                </c:pt>
                <c:pt idx="1">
                  <c:v>325</c:v>
                </c:pt>
                <c:pt idx="2">
                  <c:v>326</c:v>
                </c:pt>
                <c:pt idx="3">
                  <c:v>320</c:v>
                </c:pt>
                <c:pt idx="4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1-484E-A421-922880E1F896}"/>
            </c:ext>
          </c:extLst>
        </c:ser>
        <c:ser>
          <c:idx val="1"/>
          <c:order val="1"/>
          <c:tx>
            <c:strRef>
              <c:f>'Data SV848'!$A$87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SV848'!$B$85:$F$85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SV848'!$B$87:$F$87</c:f>
              <c:numCache>
                <c:formatCode>#,##0</c:formatCode>
                <c:ptCount val="5"/>
                <c:pt idx="1">
                  <c:v>54</c:v>
                </c:pt>
                <c:pt idx="2">
                  <c:v>104</c:v>
                </c:pt>
                <c:pt idx="3">
                  <c:v>141</c:v>
                </c:pt>
                <c:pt idx="4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1-484E-A421-922880E1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2149008"/>
        <c:axId val="892152288"/>
      </c:barChart>
      <c:lineChart>
        <c:grouping val="standard"/>
        <c:varyColors val="0"/>
        <c:ser>
          <c:idx val="2"/>
          <c:order val="2"/>
          <c:tx>
            <c:strRef>
              <c:f>'Data SV848'!$A$88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SV848'!$B$85:$F$85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SV848'!$B$88:$F$88</c:f>
              <c:numCache>
                <c:formatCode>#,##0</c:formatCode>
                <c:ptCount val="5"/>
                <c:pt idx="0">
                  <c:v>60909</c:v>
                </c:pt>
                <c:pt idx="1">
                  <c:v>61042</c:v>
                </c:pt>
                <c:pt idx="2">
                  <c:v>61611</c:v>
                </c:pt>
                <c:pt idx="3">
                  <c:v>62089</c:v>
                </c:pt>
                <c:pt idx="4">
                  <c:v>60977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1-484E-A421-922880E1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95096"/>
        <c:axId val="890096736"/>
      </c:lineChart>
      <c:catAx>
        <c:axId val="89214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2152288"/>
        <c:crosses val="autoZero"/>
        <c:auto val="1"/>
        <c:lblAlgn val="ctr"/>
        <c:lblOffset val="100"/>
        <c:noMultiLvlLbl val="0"/>
      </c:catAx>
      <c:valAx>
        <c:axId val="89215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2149008"/>
        <c:crosses val="autoZero"/>
        <c:crossBetween val="between"/>
      </c:valAx>
      <c:valAx>
        <c:axId val="890096736"/>
        <c:scaling>
          <c:orientation val="minMax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095096"/>
        <c:crosses val="max"/>
        <c:crossBetween val="between"/>
      </c:valAx>
      <c:catAx>
        <c:axId val="890095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00967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Wind en Watersport</a:t>
            </a:r>
            <a:r>
              <a:rPr lang="nl-BE" sz="1400" baseline="0"/>
              <a:t> Vlaanderen vzw</a:t>
            </a:r>
            <a:endParaRPr lang="nl-B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SV848'!$A$92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SV848'!$B$91:$F$91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SV848'!$B$92:$F$92</c:f>
              <c:numCache>
                <c:formatCode>#,##0</c:formatCode>
                <c:ptCount val="5"/>
                <c:pt idx="0">
                  <c:v>167</c:v>
                </c:pt>
                <c:pt idx="1">
                  <c:v>77</c:v>
                </c:pt>
                <c:pt idx="2">
                  <c:v>75</c:v>
                </c:pt>
                <c:pt idx="3">
                  <c:v>76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4D4-907D-35A51610D550}"/>
            </c:ext>
          </c:extLst>
        </c:ser>
        <c:ser>
          <c:idx val="1"/>
          <c:order val="1"/>
          <c:tx>
            <c:strRef>
              <c:f>'Data SV848'!$A$93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SV848'!$B$91:$F$91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SV848'!$B$93:$F$93</c:f>
              <c:numCache>
                <c:formatCode>#,##0</c:formatCode>
                <c:ptCount val="5"/>
                <c:pt idx="0">
                  <c:v>708</c:v>
                </c:pt>
                <c:pt idx="1">
                  <c:v>975</c:v>
                </c:pt>
                <c:pt idx="2">
                  <c:v>877</c:v>
                </c:pt>
                <c:pt idx="3">
                  <c:v>1109</c:v>
                </c:pt>
                <c:pt idx="4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8-44D4-907D-35A51610D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643272"/>
        <c:axId val="718645240"/>
      </c:barChart>
      <c:lineChart>
        <c:grouping val="standard"/>
        <c:varyColors val="0"/>
        <c:ser>
          <c:idx val="2"/>
          <c:order val="2"/>
          <c:tx>
            <c:strRef>
              <c:f>'Data SV848'!$A$94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SV848'!$B$91:$F$91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SV848'!$B$94:$F$94</c:f>
              <c:numCache>
                <c:formatCode>#,##0</c:formatCode>
                <c:ptCount val="5"/>
                <c:pt idx="0">
                  <c:v>31235</c:v>
                </c:pt>
                <c:pt idx="1">
                  <c:v>25190</c:v>
                </c:pt>
                <c:pt idx="2">
                  <c:v>24238</c:v>
                </c:pt>
                <c:pt idx="3">
                  <c:v>24311</c:v>
                </c:pt>
                <c:pt idx="4">
                  <c:v>27011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78-44D4-907D-35A51610D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41304"/>
        <c:axId val="718638352"/>
      </c:lineChart>
      <c:catAx>
        <c:axId val="71864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8645240"/>
        <c:crosses val="autoZero"/>
        <c:auto val="1"/>
        <c:lblAlgn val="ctr"/>
        <c:lblOffset val="100"/>
        <c:noMultiLvlLbl val="0"/>
      </c:catAx>
      <c:valAx>
        <c:axId val="71864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8643272"/>
        <c:crosses val="autoZero"/>
        <c:crossBetween val="between"/>
      </c:valAx>
      <c:valAx>
        <c:axId val="71863835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8641304"/>
        <c:crosses val="max"/>
        <c:crossBetween val="between"/>
      </c:valAx>
      <c:catAx>
        <c:axId val="718641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86383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FROS Multisport</a:t>
            </a:r>
            <a:r>
              <a:rPr lang="nl-BE" sz="1400" baseline="0"/>
              <a:t> Vlaanderen vzw</a:t>
            </a:r>
            <a:endParaRPr lang="nl-B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SV848'!$A$32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SV848'!$B$31:$F$31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SV848'!$B$32:$F$32</c:f>
              <c:numCache>
                <c:formatCode>#,##0</c:formatCode>
                <c:ptCount val="5"/>
                <c:pt idx="0">
                  <c:v>1259</c:v>
                </c:pt>
                <c:pt idx="1">
                  <c:v>1242</c:v>
                </c:pt>
                <c:pt idx="2">
                  <c:v>1220</c:v>
                </c:pt>
                <c:pt idx="3">
                  <c:v>1109</c:v>
                </c:pt>
                <c:pt idx="4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7-489C-A8AF-E2CF843CCDB4}"/>
            </c:ext>
          </c:extLst>
        </c:ser>
        <c:ser>
          <c:idx val="1"/>
          <c:order val="1"/>
          <c:tx>
            <c:strRef>
              <c:f>'Data SV848'!$A$33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SV848'!$B$31:$F$31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SV848'!$B$33:$F$33</c:f>
              <c:numCache>
                <c:formatCode>#,##0</c:formatCode>
                <c:ptCount val="5"/>
                <c:pt idx="0">
                  <c:v>546</c:v>
                </c:pt>
                <c:pt idx="1">
                  <c:v>681</c:v>
                </c:pt>
                <c:pt idx="2">
                  <c:v>1057</c:v>
                </c:pt>
                <c:pt idx="3">
                  <c:v>1089</c:v>
                </c:pt>
                <c:pt idx="4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7-489C-A8AF-E2CF843C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932584"/>
        <c:axId val="665937504"/>
      </c:barChart>
      <c:lineChart>
        <c:grouping val="standard"/>
        <c:varyColors val="0"/>
        <c:ser>
          <c:idx val="2"/>
          <c:order val="2"/>
          <c:tx>
            <c:strRef>
              <c:f>'Data SV848'!$A$34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SV848'!$B$31:$F$31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SV848'!$B$34:$F$34</c:f>
              <c:numCache>
                <c:formatCode>#,##0</c:formatCode>
                <c:ptCount val="5"/>
                <c:pt idx="0">
                  <c:v>89390</c:v>
                </c:pt>
                <c:pt idx="1">
                  <c:v>87869</c:v>
                </c:pt>
                <c:pt idx="2">
                  <c:v>68715</c:v>
                </c:pt>
                <c:pt idx="3">
                  <c:v>61513</c:v>
                </c:pt>
                <c:pt idx="4">
                  <c:v>57996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7-489C-A8AF-E2CF843C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38488"/>
        <c:axId val="665946688"/>
      </c:lineChart>
      <c:catAx>
        <c:axId val="66593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5937504"/>
        <c:crosses val="autoZero"/>
        <c:auto val="1"/>
        <c:lblAlgn val="ctr"/>
        <c:lblOffset val="100"/>
        <c:noMultiLvlLbl val="0"/>
      </c:catAx>
      <c:valAx>
        <c:axId val="6659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5932584"/>
        <c:crosses val="autoZero"/>
        <c:crossBetween val="between"/>
      </c:valAx>
      <c:valAx>
        <c:axId val="66594668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5938488"/>
        <c:crosses val="max"/>
        <c:crossBetween val="between"/>
      </c:valAx>
      <c:catAx>
        <c:axId val="665938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59466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Gezinssport Vlaanderen vzw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SV848'!$A$38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SV848'!$B$37:$F$37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SV848'!$B$38:$F$38</c:f>
              <c:numCache>
                <c:formatCode>#,##0</c:formatCode>
                <c:ptCount val="5"/>
                <c:pt idx="0">
                  <c:v>509</c:v>
                </c:pt>
                <c:pt idx="1">
                  <c:v>497</c:v>
                </c:pt>
                <c:pt idx="2">
                  <c:v>491</c:v>
                </c:pt>
                <c:pt idx="3">
                  <c:v>489</c:v>
                </c:pt>
                <c:pt idx="4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8-4E89-BFAF-9263BC0D7290}"/>
            </c:ext>
          </c:extLst>
        </c:ser>
        <c:ser>
          <c:idx val="1"/>
          <c:order val="1"/>
          <c:tx>
            <c:strRef>
              <c:f>'Data SV848'!$A$39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SV848'!$B$37:$F$37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SV848'!$B$39:$F$39</c:f>
              <c:numCache>
                <c:formatCode>#,##0</c:formatCode>
                <c:ptCount val="5"/>
                <c:pt idx="0">
                  <c:v>202</c:v>
                </c:pt>
                <c:pt idx="1">
                  <c:v>272</c:v>
                </c:pt>
                <c:pt idx="2">
                  <c:v>255</c:v>
                </c:pt>
                <c:pt idx="3">
                  <c:v>521</c:v>
                </c:pt>
                <c:pt idx="4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8-4E89-BFAF-9263BC0D7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9382328"/>
        <c:axId val="709384624"/>
      </c:barChart>
      <c:lineChart>
        <c:grouping val="standard"/>
        <c:varyColors val="0"/>
        <c:ser>
          <c:idx val="2"/>
          <c:order val="2"/>
          <c:tx>
            <c:strRef>
              <c:f>'Data SV848'!$A$40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SV848'!$B$37:$F$37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SV848'!$B$40:$F$40</c:f>
              <c:numCache>
                <c:formatCode>#,##0</c:formatCode>
                <c:ptCount val="5"/>
                <c:pt idx="0">
                  <c:v>38074</c:v>
                </c:pt>
                <c:pt idx="1">
                  <c:v>38316</c:v>
                </c:pt>
                <c:pt idx="2">
                  <c:v>32891</c:v>
                </c:pt>
                <c:pt idx="3">
                  <c:v>37750</c:v>
                </c:pt>
                <c:pt idx="4">
                  <c:v>28351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78-4E89-BFAF-9263BC0D7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87904"/>
        <c:axId val="709381672"/>
      </c:lineChart>
      <c:catAx>
        <c:axId val="70938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9384624"/>
        <c:crosses val="autoZero"/>
        <c:auto val="1"/>
        <c:lblAlgn val="ctr"/>
        <c:lblOffset val="100"/>
        <c:noMultiLvlLbl val="0"/>
      </c:catAx>
      <c:valAx>
        <c:axId val="70938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9382328"/>
        <c:crosses val="autoZero"/>
        <c:crossBetween val="between"/>
      </c:valAx>
      <c:valAx>
        <c:axId val="70938167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9387904"/>
        <c:crosses val="max"/>
        <c:crossBetween val="between"/>
      </c:valAx>
      <c:catAx>
        <c:axId val="70938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093816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KAVVV &amp;</a:t>
            </a:r>
            <a:r>
              <a:rPr lang="nl-BE" sz="1400" baseline="0"/>
              <a:t> FEDES vzw</a:t>
            </a:r>
            <a:endParaRPr lang="nl-B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SV848'!$A$44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SV848'!$B$43:$F$43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SV848'!$B$44:$F$44</c:f>
              <c:numCache>
                <c:formatCode>#,##0</c:formatCode>
                <c:ptCount val="5"/>
                <c:pt idx="0">
                  <c:v>673</c:v>
                </c:pt>
                <c:pt idx="1">
                  <c:v>639</c:v>
                </c:pt>
                <c:pt idx="2">
                  <c:v>631</c:v>
                </c:pt>
                <c:pt idx="3">
                  <c:v>597</c:v>
                </c:pt>
                <c:pt idx="4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1-4BD1-B3CF-7C442A225F83}"/>
            </c:ext>
          </c:extLst>
        </c:ser>
        <c:ser>
          <c:idx val="1"/>
          <c:order val="1"/>
          <c:tx>
            <c:strRef>
              <c:f>'Data SV848'!$A$45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SV848'!$B$43:$F$43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SV848'!$B$45:$F$45</c:f>
              <c:numCache>
                <c:formatCode>#,##0</c:formatCode>
                <c:ptCount val="5"/>
                <c:pt idx="0">
                  <c:v>248</c:v>
                </c:pt>
                <c:pt idx="1">
                  <c:v>221</c:v>
                </c:pt>
                <c:pt idx="2">
                  <c:v>151</c:v>
                </c:pt>
                <c:pt idx="3">
                  <c:v>273</c:v>
                </c:pt>
                <c:pt idx="4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1-4BD1-B3CF-7C442A225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9397416"/>
        <c:axId val="709401024"/>
      </c:barChart>
      <c:lineChart>
        <c:grouping val="standard"/>
        <c:varyColors val="0"/>
        <c:ser>
          <c:idx val="2"/>
          <c:order val="2"/>
          <c:tx>
            <c:strRef>
              <c:f>'Data SV848'!$A$46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SV848'!$B$43:$F$43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SV848'!$B$46:$F$46</c:f>
              <c:numCache>
                <c:formatCode>#,##0</c:formatCode>
                <c:ptCount val="5"/>
                <c:pt idx="0">
                  <c:v>30003</c:v>
                </c:pt>
                <c:pt idx="1">
                  <c:v>29619</c:v>
                </c:pt>
                <c:pt idx="2">
                  <c:v>32564</c:v>
                </c:pt>
                <c:pt idx="3">
                  <c:v>31061</c:v>
                </c:pt>
                <c:pt idx="4">
                  <c:v>23917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81-4BD1-B3CF-7C442A225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405616"/>
        <c:axId val="709405288"/>
      </c:lineChart>
      <c:catAx>
        <c:axId val="70939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9401024"/>
        <c:crosses val="autoZero"/>
        <c:auto val="1"/>
        <c:lblAlgn val="ctr"/>
        <c:lblOffset val="100"/>
        <c:noMultiLvlLbl val="0"/>
      </c:catAx>
      <c:valAx>
        <c:axId val="7094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9397416"/>
        <c:crosses val="autoZero"/>
        <c:crossBetween val="between"/>
      </c:valAx>
      <c:valAx>
        <c:axId val="70940528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9405616"/>
        <c:crosses val="max"/>
        <c:crossBetween val="between"/>
      </c:valAx>
      <c:catAx>
        <c:axId val="709405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09405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OKRA-SPORT + vzw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SV848'!$A$50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SV848'!$B$49:$F$49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SV848'!$B$50:$F$50</c:f>
              <c:numCache>
                <c:formatCode>#,##0</c:formatCode>
                <c:ptCount val="5"/>
                <c:pt idx="0">
                  <c:v>1094</c:v>
                </c:pt>
                <c:pt idx="1">
                  <c:v>1070</c:v>
                </c:pt>
                <c:pt idx="2">
                  <c:v>1083</c:v>
                </c:pt>
                <c:pt idx="3">
                  <c:v>1065</c:v>
                </c:pt>
                <c:pt idx="4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7CC-89AF-C49202C042D2}"/>
            </c:ext>
          </c:extLst>
        </c:ser>
        <c:ser>
          <c:idx val="1"/>
          <c:order val="1"/>
          <c:tx>
            <c:strRef>
              <c:f>'Data SV848'!$A$51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SV848'!$B$49:$F$49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SV848'!$B$51:$F$51</c:f>
              <c:numCache>
                <c:formatCode>#,##0</c:formatCode>
                <c:ptCount val="5"/>
                <c:pt idx="0">
                  <c:v>169</c:v>
                </c:pt>
                <c:pt idx="1">
                  <c:v>115</c:v>
                </c:pt>
                <c:pt idx="2">
                  <c:v>129</c:v>
                </c:pt>
                <c:pt idx="3">
                  <c:v>187</c:v>
                </c:pt>
                <c:pt idx="4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2-47CC-89AF-C49202C04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2058440"/>
        <c:axId val="892054832"/>
      </c:barChart>
      <c:lineChart>
        <c:grouping val="standard"/>
        <c:varyColors val="0"/>
        <c:ser>
          <c:idx val="2"/>
          <c:order val="2"/>
          <c:tx>
            <c:strRef>
              <c:f>'Data SV848'!$A$52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SV848'!$B$49:$F$49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SV848'!$B$52:$F$52</c:f>
              <c:numCache>
                <c:formatCode>#,##0</c:formatCode>
                <c:ptCount val="5"/>
                <c:pt idx="0">
                  <c:v>52158</c:v>
                </c:pt>
                <c:pt idx="1">
                  <c:v>53481</c:v>
                </c:pt>
                <c:pt idx="2">
                  <c:v>53038</c:v>
                </c:pt>
                <c:pt idx="3">
                  <c:v>52075</c:v>
                </c:pt>
                <c:pt idx="4">
                  <c:v>50294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2-47CC-89AF-C49202C04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50896"/>
        <c:axId val="892050240"/>
      </c:lineChart>
      <c:catAx>
        <c:axId val="89205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2054832"/>
        <c:crosses val="autoZero"/>
        <c:auto val="1"/>
        <c:lblAlgn val="ctr"/>
        <c:lblOffset val="100"/>
        <c:noMultiLvlLbl val="0"/>
      </c:catAx>
      <c:valAx>
        <c:axId val="89205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2058440"/>
        <c:crosses val="autoZero"/>
        <c:crossBetween val="between"/>
      </c:valAx>
      <c:valAx>
        <c:axId val="892050240"/>
        <c:scaling>
          <c:orientation val="minMax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2050896"/>
        <c:crosses val="max"/>
        <c:crossBetween val="between"/>
        <c:majorUnit val="10000"/>
      </c:valAx>
      <c:catAx>
        <c:axId val="892050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20502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Sportievak vzw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SV848'!$A$56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SV848'!$B$55:$F$55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SV848'!$B$56:$F$56</c:f>
              <c:numCache>
                <c:formatCode>#,##0</c:formatCode>
                <c:ptCount val="5"/>
                <c:pt idx="0">
                  <c:v>348</c:v>
                </c:pt>
                <c:pt idx="1">
                  <c:v>378</c:v>
                </c:pt>
                <c:pt idx="2">
                  <c:v>455</c:v>
                </c:pt>
                <c:pt idx="3">
                  <c:v>541</c:v>
                </c:pt>
                <c:pt idx="4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A-490F-A60D-D0DDEA091159}"/>
            </c:ext>
          </c:extLst>
        </c:ser>
        <c:ser>
          <c:idx val="1"/>
          <c:order val="1"/>
          <c:tx>
            <c:strRef>
              <c:f>'Data SV848'!$A$57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SV848'!$B$55:$F$55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SV848'!$B$57:$F$57</c:f>
              <c:numCache>
                <c:formatCode>#,##0</c:formatCode>
                <c:ptCount val="5"/>
                <c:pt idx="0">
                  <c:v>170</c:v>
                </c:pt>
                <c:pt idx="1">
                  <c:v>239</c:v>
                </c:pt>
                <c:pt idx="2">
                  <c:v>389</c:v>
                </c:pt>
                <c:pt idx="3">
                  <c:v>474</c:v>
                </c:pt>
                <c:pt idx="4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A-490F-A60D-D0DDEA09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0820792"/>
        <c:axId val="890819480"/>
      </c:barChart>
      <c:lineChart>
        <c:grouping val="standard"/>
        <c:varyColors val="0"/>
        <c:ser>
          <c:idx val="2"/>
          <c:order val="2"/>
          <c:tx>
            <c:strRef>
              <c:f>'Data SV848'!$A$58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SV848'!$B$55:$F$55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SV848'!$B$58:$F$58</c:f>
              <c:numCache>
                <c:formatCode>#,##0</c:formatCode>
                <c:ptCount val="5"/>
                <c:pt idx="0">
                  <c:v>25132</c:v>
                </c:pt>
                <c:pt idx="1">
                  <c:v>28586</c:v>
                </c:pt>
                <c:pt idx="2">
                  <c:v>35292</c:v>
                </c:pt>
                <c:pt idx="3">
                  <c:v>50447</c:v>
                </c:pt>
                <c:pt idx="4">
                  <c:v>41480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EA-490F-A60D-D0DDEA09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811280"/>
        <c:axId val="890812264"/>
      </c:lineChart>
      <c:catAx>
        <c:axId val="89082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819480"/>
        <c:crosses val="autoZero"/>
        <c:auto val="1"/>
        <c:lblAlgn val="ctr"/>
        <c:lblOffset val="100"/>
        <c:noMultiLvlLbl val="0"/>
      </c:catAx>
      <c:valAx>
        <c:axId val="89081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820792"/>
        <c:crosses val="autoZero"/>
        <c:crossBetween val="between"/>
      </c:valAx>
      <c:valAx>
        <c:axId val="89081226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811280"/>
        <c:crosses val="max"/>
        <c:crossBetween val="between"/>
      </c:valAx>
      <c:catAx>
        <c:axId val="890811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08122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S-sport // Recreas vzw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SV848'!$A$62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SV848'!$B$61:$F$61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SV848'!$B$62:$F$62</c:f>
              <c:numCache>
                <c:formatCode>#,##0</c:formatCode>
                <c:ptCount val="5"/>
                <c:pt idx="0">
                  <c:v>301</c:v>
                </c:pt>
                <c:pt idx="1">
                  <c:v>312</c:v>
                </c:pt>
                <c:pt idx="2">
                  <c:v>319</c:v>
                </c:pt>
                <c:pt idx="3">
                  <c:v>334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A-406A-BAA0-936FC39599EB}"/>
            </c:ext>
          </c:extLst>
        </c:ser>
        <c:ser>
          <c:idx val="1"/>
          <c:order val="1"/>
          <c:tx>
            <c:strRef>
              <c:f>'Data SV848'!$A$63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SV848'!$B$61:$F$61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SV848'!$B$63:$F$63</c:f>
              <c:numCache>
                <c:formatCode>#,##0</c:formatCode>
                <c:ptCount val="5"/>
                <c:pt idx="0">
                  <c:v>101</c:v>
                </c:pt>
                <c:pt idx="1">
                  <c:v>103</c:v>
                </c:pt>
                <c:pt idx="2">
                  <c:v>128</c:v>
                </c:pt>
                <c:pt idx="3">
                  <c:v>115</c:v>
                </c:pt>
                <c:pt idx="4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A-406A-BAA0-936FC395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618016"/>
        <c:axId val="718619328"/>
      </c:barChart>
      <c:lineChart>
        <c:grouping val="standard"/>
        <c:varyColors val="0"/>
        <c:ser>
          <c:idx val="2"/>
          <c:order val="2"/>
          <c:tx>
            <c:strRef>
              <c:f>'Data SV848'!$A$64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SV848'!$B$61:$F$61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SV848'!$B$64:$F$64</c:f>
              <c:numCache>
                <c:formatCode>#,##0</c:formatCode>
                <c:ptCount val="5"/>
                <c:pt idx="0">
                  <c:v>14642</c:v>
                </c:pt>
                <c:pt idx="1">
                  <c:v>14298</c:v>
                </c:pt>
                <c:pt idx="2">
                  <c:v>15875</c:v>
                </c:pt>
                <c:pt idx="3">
                  <c:v>17522</c:v>
                </c:pt>
                <c:pt idx="4">
                  <c:v>17133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A-406A-BAA0-936FC395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32448"/>
        <c:axId val="718625560"/>
      </c:lineChart>
      <c:catAx>
        <c:axId val="7186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8619328"/>
        <c:crosses val="autoZero"/>
        <c:auto val="1"/>
        <c:lblAlgn val="ctr"/>
        <c:lblOffset val="100"/>
        <c:noMultiLvlLbl val="0"/>
      </c:catAx>
      <c:valAx>
        <c:axId val="7186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8618016"/>
        <c:crosses val="autoZero"/>
        <c:crossBetween val="between"/>
      </c:valAx>
      <c:valAx>
        <c:axId val="71862556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8632448"/>
        <c:crosses val="max"/>
        <c:crossBetween val="between"/>
      </c:valAx>
      <c:catAx>
        <c:axId val="718632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86255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Landelijke rijverenigingen</a:t>
            </a:r>
            <a:r>
              <a:rPr lang="nl-BE" sz="1400" baseline="0"/>
              <a:t> vzw</a:t>
            </a:r>
            <a:endParaRPr lang="nl-B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SV848'!$A$14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SV848'!$B$13:$F$13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SV848'!$B$14:$F$14</c:f>
              <c:numCache>
                <c:formatCode>#,##0</c:formatCode>
                <c:ptCount val="5"/>
                <c:pt idx="0">
                  <c:v>395</c:v>
                </c:pt>
                <c:pt idx="1">
                  <c:v>382</c:v>
                </c:pt>
                <c:pt idx="2">
                  <c:v>384</c:v>
                </c:pt>
                <c:pt idx="3">
                  <c:v>374</c:v>
                </c:pt>
                <c:pt idx="4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E-4EE6-B155-893F654DE46F}"/>
            </c:ext>
          </c:extLst>
        </c:ser>
        <c:ser>
          <c:idx val="1"/>
          <c:order val="1"/>
          <c:tx>
            <c:strRef>
              <c:f>'Data SV848'!$A$15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SV848'!$B$13:$F$13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SV848'!$B$15:$F$15</c:f>
              <c:numCache>
                <c:formatCode>#,##0</c:formatCode>
                <c:ptCount val="5"/>
                <c:pt idx="0">
                  <c:v>562</c:v>
                </c:pt>
                <c:pt idx="1">
                  <c:v>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E-4EE6-B155-893F654DE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0787336"/>
        <c:axId val="890783400"/>
      </c:barChart>
      <c:lineChart>
        <c:grouping val="standard"/>
        <c:varyColors val="0"/>
        <c:ser>
          <c:idx val="2"/>
          <c:order val="2"/>
          <c:tx>
            <c:strRef>
              <c:f>'Data SV848'!$A$16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SV848'!$B$13:$F$13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SV848'!$B$16:$F$16</c:f>
              <c:numCache>
                <c:formatCode>#,##0</c:formatCode>
                <c:ptCount val="5"/>
                <c:pt idx="0">
                  <c:v>10524</c:v>
                </c:pt>
                <c:pt idx="1">
                  <c:v>9441</c:v>
                </c:pt>
                <c:pt idx="2">
                  <c:v>9392</c:v>
                </c:pt>
                <c:pt idx="3">
                  <c:v>8839</c:v>
                </c:pt>
                <c:pt idx="4">
                  <c:v>8591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E-4EE6-B155-893F654DE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79792"/>
        <c:axId val="890789304"/>
      </c:lineChart>
      <c:catAx>
        <c:axId val="8907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783400"/>
        <c:crosses val="autoZero"/>
        <c:auto val="1"/>
        <c:lblAlgn val="ctr"/>
        <c:lblOffset val="100"/>
        <c:noMultiLvlLbl val="0"/>
      </c:catAx>
      <c:valAx>
        <c:axId val="89078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787336"/>
        <c:crosses val="autoZero"/>
        <c:crossBetween val="between"/>
      </c:valAx>
      <c:valAx>
        <c:axId val="89078930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779792"/>
        <c:crosses val="max"/>
        <c:crossBetween val="between"/>
      </c:valAx>
      <c:catAx>
        <c:axId val="890779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07893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Vlaamse Wielrijdersbond vzw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SV848'!$A$20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SV848'!$B$19:$F$19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SV848'!$B$20:$F$20</c:f>
              <c:numCache>
                <c:formatCode>#,##0</c:formatCode>
                <c:ptCount val="5"/>
                <c:pt idx="0">
                  <c:v>1620</c:v>
                </c:pt>
                <c:pt idx="1">
                  <c:v>1648</c:v>
                </c:pt>
                <c:pt idx="2">
                  <c:v>1788</c:v>
                </c:pt>
                <c:pt idx="3">
                  <c:v>1858</c:v>
                </c:pt>
                <c:pt idx="4">
                  <c:v>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7-44B2-BC1A-6CBA573B2AA0}"/>
            </c:ext>
          </c:extLst>
        </c:ser>
        <c:ser>
          <c:idx val="1"/>
          <c:order val="1"/>
          <c:tx>
            <c:strRef>
              <c:f>'Data SV848'!$A$21</c:f>
              <c:strCache>
                <c:ptCount val="1"/>
                <c:pt idx="0">
                  <c:v>Gekwalificeerde 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SV848'!$B$19:$F$19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SV848'!$B$21:$F$21</c:f>
              <c:numCache>
                <c:formatCode>#,##0</c:formatCode>
                <c:ptCount val="5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7-44B2-BC1A-6CBA573B2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0787664"/>
        <c:axId val="890783400"/>
      </c:barChart>
      <c:lineChart>
        <c:grouping val="standard"/>
        <c:varyColors val="0"/>
        <c:ser>
          <c:idx val="2"/>
          <c:order val="2"/>
          <c:tx>
            <c:strRef>
              <c:f>'Data SV848'!$A$22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SV848'!$B$19:$F$19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SV848'!$B$22:$F$22</c:f>
              <c:numCache>
                <c:formatCode>#,##0</c:formatCode>
                <c:ptCount val="5"/>
                <c:pt idx="0">
                  <c:v>145428</c:v>
                </c:pt>
                <c:pt idx="1">
                  <c:v>143088</c:v>
                </c:pt>
                <c:pt idx="2">
                  <c:v>153630</c:v>
                </c:pt>
                <c:pt idx="3">
                  <c:v>161173</c:v>
                </c:pt>
                <c:pt idx="4">
                  <c:v>166574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F7-44B2-BC1A-6CBA573B2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93240"/>
        <c:axId val="890794880"/>
      </c:lineChart>
      <c:catAx>
        <c:axId val="89078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783400"/>
        <c:crosses val="autoZero"/>
        <c:auto val="1"/>
        <c:lblAlgn val="ctr"/>
        <c:lblOffset val="100"/>
        <c:noMultiLvlLbl val="0"/>
      </c:catAx>
      <c:valAx>
        <c:axId val="89078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787664"/>
        <c:crosses val="autoZero"/>
        <c:crossBetween val="between"/>
      </c:valAx>
      <c:valAx>
        <c:axId val="890794880"/>
        <c:scaling>
          <c:orientation val="minMax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90793240"/>
        <c:crosses val="max"/>
        <c:crossBetween val="between"/>
      </c:valAx>
      <c:catAx>
        <c:axId val="890793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07948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Aantal gekwalificeerde trainers</a:t>
            </a:r>
          </a:p>
          <a:p>
            <a:pPr>
              <a:defRPr/>
            </a:pPr>
            <a:r>
              <a:rPr lang="en-US" sz="1600"/>
              <a:t>in Vlaamse sportclubs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SV848'!$A$3</c:f>
              <c:strCache>
                <c:ptCount val="1"/>
                <c:pt idx="0">
                  <c:v>Gekwalificeerde 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SV848'!$B$1:$F$1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SV848'!$B$3:$F$3</c:f>
              <c:numCache>
                <c:formatCode>#,##0</c:formatCode>
                <c:ptCount val="5"/>
                <c:pt idx="0">
                  <c:v>24929</c:v>
                </c:pt>
                <c:pt idx="1">
                  <c:v>29034</c:v>
                </c:pt>
                <c:pt idx="2">
                  <c:v>29740</c:v>
                </c:pt>
                <c:pt idx="3">
                  <c:v>32081</c:v>
                </c:pt>
                <c:pt idx="4">
                  <c:v>31085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6-4ADB-B7D1-33FCF245CC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4438232"/>
        <c:axId val="672482536"/>
      </c:barChart>
      <c:catAx>
        <c:axId val="61443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72482536"/>
        <c:crosses val="autoZero"/>
        <c:auto val="1"/>
        <c:lblAlgn val="ctr"/>
        <c:lblOffset val="100"/>
        <c:noMultiLvlLbl val="0"/>
      </c:catAx>
      <c:valAx>
        <c:axId val="672482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443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Vlaamse Zaalvoetbalbond vzw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SV848'!$A$26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SV848'!$B$25:$F$25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SV848'!$B$26:$F$26</c:f>
              <c:numCache>
                <c:formatCode>#,##0</c:formatCode>
                <c:ptCount val="5"/>
                <c:pt idx="0">
                  <c:v>258</c:v>
                </c:pt>
                <c:pt idx="1">
                  <c:v>237</c:v>
                </c:pt>
                <c:pt idx="2">
                  <c:v>216</c:v>
                </c:pt>
                <c:pt idx="3">
                  <c:v>213</c:v>
                </c:pt>
                <c:pt idx="4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E-4E95-AAC4-B4C35AA9CB07}"/>
            </c:ext>
          </c:extLst>
        </c:ser>
        <c:ser>
          <c:idx val="1"/>
          <c:order val="1"/>
          <c:tx>
            <c:strRef>
              <c:f>'Data SV848'!$A$27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SV848'!$B$25:$F$25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SV848'!$B$27:$F$27</c:f>
              <c:numCache>
                <c:formatCode>#,##0</c:formatCode>
                <c:ptCount val="5"/>
                <c:pt idx="0">
                  <c:v>85</c:v>
                </c:pt>
                <c:pt idx="1">
                  <c:v>44</c:v>
                </c:pt>
                <c:pt idx="2">
                  <c:v>29</c:v>
                </c:pt>
                <c:pt idx="3">
                  <c:v>26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E-4E95-AAC4-B4C35AA9C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676728"/>
        <c:axId val="718666888"/>
      </c:barChart>
      <c:lineChart>
        <c:grouping val="standard"/>
        <c:varyColors val="0"/>
        <c:ser>
          <c:idx val="2"/>
          <c:order val="2"/>
          <c:tx>
            <c:strRef>
              <c:f>'Data SV848'!$A$28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SV848'!$B$25:$F$25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SV848'!$B$28:$F$28</c:f>
              <c:numCache>
                <c:formatCode>#,##0</c:formatCode>
                <c:ptCount val="5"/>
                <c:pt idx="0">
                  <c:v>13672</c:v>
                </c:pt>
                <c:pt idx="1">
                  <c:v>12461</c:v>
                </c:pt>
                <c:pt idx="2">
                  <c:v>12204</c:v>
                </c:pt>
                <c:pt idx="3">
                  <c:v>11637</c:v>
                </c:pt>
                <c:pt idx="4">
                  <c:v>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FE-4E95-AAC4-B4C35AA9C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17360"/>
        <c:axId val="718619328"/>
      </c:lineChart>
      <c:catAx>
        <c:axId val="71867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8666888"/>
        <c:crosses val="autoZero"/>
        <c:auto val="1"/>
        <c:lblAlgn val="ctr"/>
        <c:lblOffset val="100"/>
        <c:noMultiLvlLbl val="0"/>
      </c:catAx>
      <c:valAx>
        <c:axId val="71866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8676728"/>
        <c:crosses val="autoZero"/>
        <c:crossBetween val="between"/>
      </c:valAx>
      <c:valAx>
        <c:axId val="71861932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8617360"/>
        <c:crosses val="max"/>
        <c:crossBetween val="between"/>
      </c:valAx>
      <c:catAx>
        <c:axId val="71861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86193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400"/>
              <a:t>Aantal sporters (paardrijden)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SV848'!$L$55</c:f>
              <c:strCache>
                <c:ptCount val="1"/>
                <c:pt idx="0">
                  <c:v>Sporters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SV848'!$M$54:$Q$54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SV848'!$M$55:$Q$55</c:f>
              <c:numCache>
                <c:formatCode>#,##0</c:formatCode>
                <c:ptCount val="5"/>
                <c:pt idx="0">
                  <c:v>46939</c:v>
                </c:pt>
                <c:pt idx="1">
                  <c:v>45942</c:v>
                </c:pt>
                <c:pt idx="2">
                  <c:v>47441</c:v>
                </c:pt>
                <c:pt idx="3">
                  <c:v>47845</c:v>
                </c:pt>
                <c:pt idx="4">
                  <c:v>48659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8-4697-A891-B0ACB458AC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14058920"/>
        <c:axId val="714063512"/>
      </c:barChart>
      <c:catAx>
        <c:axId val="71405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14063512"/>
        <c:crosses val="autoZero"/>
        <c:auto val="1"/>
        <c:lblAlgn val="ctr"/>
        <c:lblOffset val="100"/>
        <c:noMultiLvlLbl val="0"/>
      </c:catAx>
      <c:valAx>
        <c:axId val="714063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1405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Aantal</a:t>
            </a:r>
            <a:r>
              <a:rPr lang="en-US" sz="1400" baseline="0"/>
              <a:t> s</a:t>
            </a:r>
            <a:r>
              <a:rPr lang="en-US" sz="1400"/>
              <a:t>porters (wielrennen)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SV848'!$L$59</c:f>
              <c:strCache>
                <c:ptCount val="1"/>
                <c:pt idx="0">
                  <c:v>Sporters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SV848'!$M$58:$Q$58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SV848'!$M$59:$Q$59</c:f>
              <c:numCache>
                <c:formatCode>#,##0</c:formatCode>
                <c:ptCount val="5"/>
                <c:pt idx="0">
                  <c:v>202320</c:v>
                </c:pt>
                <c:pt idx="1">
                  <c:v>202814</c:v>
                </c:pt>
                <c:pt idx="2">
                  <c:v>211794</c:v>
                </c:pt>
                <c:pt idx="3">
                  <c:v>236824</c:v>
                </c:pt>
                <c:pt idx="4">
                  <c:v>224883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B-4F9B-B3CD-2A4FBC8B91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72347408"/>
        <c:axId val="872351672"/>
      </c:barChart>
      <c:catAx>
        <c:axId val="87234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72351672"/>
        <c:crosses val="autoZero"/>
        <c:auto val="1"/>
        <c:lblAlgn val="ctr"/>
        <c:lblOffset val="100"/>
        <c:noMultiLvlLbl val="0"/>
      </c:catAx>
      <c:valAx>
        <c:axId val="872351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87234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Aantal</a:t>
            </a:r>
            <a:r>
              <a:rPr lang="en-US" sz="1400" baseline="0"/>
              <a:t> s</a:t>
            </a:r>
            <a:r>
              <a:rPr lang="en-US" sz="1400"/>
              <a:t>porters (zaalvoetbal)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SV848'!$L$63</c:f>
              <c:strCache>
                <c:ptCount val="1"/>
                <c:pt idx="0">
                  <c:v>Sporters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SV848'!$M$62:$Q$62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SV848'!$M$63:$Q$63</c:f>
              <c:numCache>
                <c:formatCode>#,##0</c:formatCode>
                <c:ptCount val="5"/>
                <c:pt idx="0">
                  <c:v>34227</c:v>
                </c:pt>
                <c:pt idx="1">
                  <c:v>37401</c:v>
                </c:pt>
                <c:pt idx="2">
                  <c:v>35210</c:v>
                </c:pt>
                <c:pt idx="3">
                  <c:v>32463</c:v>
                </c:pt>
                <c:pt idx="4">
                  <c:v>32495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2-4233-8081-C0C4776BDE9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05800864"/>
        <c:axId val="705799224"/>
      </c:barChart>
      <c:catAx>
        <c:axId val="7058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5799224"/>
        <c:crosses val="autoZero"/>
        <c:auto val="1"/>
        <c:lblAlgn val="ctr"/>
        <c:lblOffset val="100"/>
        <c:noMultiLvlLbl val="0"/>
      </c:catAx>
      <c:valAx>
        <c:axId val="705799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0580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Gymnastiekfederatie</a:t>
            </a:r>
            <a:r>
              <a:rPr lang="nl-BE" sz="1400" baseline="0"/>
              <a:t> Vlaanderen vzw</a:t>
            </a:r>
            <a:endParaRPr lang="nl-B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SV848'!$A$68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SV848'!$B$67:$F$67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SV848'!$B$68:$F$68</c:f>
              <c:numCache>
                <c:formatCode>#,##0</c:formatCode>
                <c:ptCount val="5"/>
                <c:pt idx="0">
                  <c:v>315</c:v>
                </c:pt>
                <c:pt idx="1">
                  <c:v>322</c:v>
                </c:pt>
                <c:pt idx="2">
                  <c:v>323</c:v>
                </c:pt>
                <c:pt idx="3">
                  <c:v>325</c:v>
                </c:pt>
                <c:pt idx="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4-4BD7-826D-8CB61AD373CF}"/>
            </c:ext>
          </c:extLst>
        </c:ser>
        <c:ser>
          <c:idx val="1"/>
          <c:order val="1"/>
          <c:tx>
            <c:strRef>
              <c:f>'Data SV848'!$A$69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SV848'!$B$67:$F$67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SV848'!$B$69:$F$69</c:f>
              <c:numCache>
                <c:formatCode>#,##0</c:formatCode>
                <c:ptCount val="5"/>
                <c:pt idx="0">
                  <c:v>2188</c:v>
                </c:pt>
                <c:pt idx="1">
                  <c:v>2302</c:v>
                </c:pt>
                <c:pt idx="2">
                  <c:v>2270</c:v>
                </c:pt>
                <c:pt idx="3">
                  <c:v>2926</c:v>
                </c:pt>
                <c:pt idx="4">
                  <c:v>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4-4BD7-826D-8CB61AD37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854440"/>
        <c:axId val="643851160"/>
      </c:barChart>
      <c:lineChart>
        <c:grouping val="standard"/>
        <c:varyColors val="0"/>
        <c:ser>
          <c:idx val="2"/>
          <c:order val="2"/>
          <c:tx>
            <c:strRef>
              <c:f>'Data SV848'!$A$70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SV848'!$B$67:$F$67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SV848'!$B$70:$F$70</c:f>
              <c:numCache>
                <c:formatCode>#,##0</c:formatCode>
                <c:ptCount val="5"/>
                <c:pt idx="0">
                  <c:v>110995</c:v>
                </c:pt>
                <c:pt idx="1">
                  <c:v>114887</c:v>
                </c:pt>
                <c:pt idx="2">
                  <c:v>120209</c:v>
                </c:pt>
                <c:pt idx="3">
                  <c:v>123295</c:v>
                </c:pt>
                <c:pt idx="4">
                  <c:v>117580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94-4BD7-826D-8CB61AD37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56080"/>
        <c:axId val="643855424"/>
      </c:lineChart>
      <c:catAx>
        <c:axId val="64385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43851160"/>
        <c:crosses val="autoZero"/>
        <c:auto val="1"/>
        <c:lblAlgn val="ctr"/>
        <c:lblOffset val="100"/>
        <c:noMultiLvlLbl val="0"/>
      </c:catAx>
      <c:valAx>
        <c:axId val="64385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43854440"/>
        <c:crosses val="autoZero"/>
        <c:crossBetween val="between"/>
      </c:valAx>
      <c:valAx>
        <c:axId val="643855424"/>
        <c:scaling>
          <c:orientation val="minMax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43856080"/>
        <c:crosses val="max"/>
        <c:crossBetween val="between"/>
      </c:valAx>
      <c:catAx>
        <c:axId val="643856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38554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Aantal sporters in clubverband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SV848'!$A$4</c:f>
              <c:strCache>
                <c:ptCount val="1"/>
                <c:pt idx="0">
                  <c:v>Sporters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SV848'!$B$1:$F$1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SV848'!$B$4:$F$4</c:f>
              <c:numCache>
                <c:formatCode>#,##0</c:formatCode>
                <c:ptCount val="5"/>
                <c:pt idx="0">
                  <c:v>1318458</c:v>
                </c:pt>
                <c:pt idx="1">
                  <c:v>1361665</c:v>
                </c:pt>
                <c:pt idx="2">
                  <c:v>1389752</c:v>
                </c:pt>
                <c:pt idx="3">
                  <c:v>1426440</c:v>
                </c:pt>
                <c:pt idx="4">
                  <c:v>1405165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D-4FAD-B947-9466A4332A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4156888"/>
        <c:axId val="614157544"/>
      </c:barChart>
      <c:catAx>
        <c:axId val="6141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4157544"/>
        <c:crosses val="autoZero"/>
        <c:auto val="1"/>
        <c:lblAlgn val="ctr"/>
        <c:lblOffset val="100"/>
        <c:noMultiLvlLbl val="0"/>
      </c:catAx>
      <c:valAx>
        <c:axId val="614157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415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Aantal G-sporters in clubverband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SV848'!$A$7</c:f>
              <c:strCache>
                <c:ptCount val="1"/>
                <c:pt idx="0">
                  <c:v>G-sporters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SV848'!$B$1:$F$1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SV848'!$B$7:$F$7</c:f>
              <c:numCache>
                <c:formatCode>#,##0</c:formatCode>
                <c:ptCount val="5"/>
                <c:pt idx="0">
                  <c:v>6937</c:v>
                </c:pt>
                <c:pt idx="1">
                  <c:v>6979</c:v>
                </c:pt>
                <c:pt idx="2">
                  <c:v>7797</c:v>
                </c:pt>
                <c:pt idx="3">
                  <c:v>8419</c:v>
                </c:pt>
                <c:pt idx="4">
                  <c:v>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B-44BE-9FE5-F09439D887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9823856"/>
        <c:axId val="619829432"/>
      </c:barChart>
      <c:catAx>
        <c:axId val="6198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9829432"/>
        <c:crosses val="autoZero"/>
        <c:auto val="1"/>
        <c:lblAlgn val="ctr"/>
        <c:lblOffset val="100"/>
        <c:noMultiLvlLbl val="0"/>
      </c:catAx>
      <c:valAx>
        <c:axId val="6198294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982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Aantal 55+ sporters in clubverband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SV848'!$A$8</c:f>
              <c:strCache>
                <c:ptCount val="1"/>
                <c:pt idx="0">
                  <c:v>55+ sporters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SV848'!$B$1:$F$1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SV848'!$B$8:$F$8</c:f>
              <c:numCache>
                <c:formatCode>#,##0</c:formatCode>
                <c:ptCount val="5"/>
                <c:pt idx="0">
                  <c:v>262155</c:v>
                </c:pt>
                <c:pt idx="1">
                  <c:v>288144</c:v>
                </c:pt>
                <c:pt idx="2">
                  <c:v>300523</c:v>
                </c:pt>
                <c:pt idx="3">
                  <c:v>321537</c:v>
                </c:pt>
                <c:pt idx="4">
                  <c:v>324636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B-4A23-A249-6C12575ABBB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01587128"/>
        <c:axId val="801587456"/>
      </c:barChart>
      <c:catAx>
        <c:axId val="80158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01587456"/>
        <c:crosses val="autoZero"/>
        <c:auto val="1"/>
        <c:lblAlgn val="ctr"/>
        <c:lblOffset val="100"/>
        <c:noMultiLvlLbl val="0"/>
      </c:catAx>
      <c:valAx>
        <c:axId val="801587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80158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Aantal &lt;12 jarige sporters in clubverband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SV848'!$A$9</c:f>
              <c:strCache>
                <c:ptCount val="1"/>
                <c:pt idx="0">
                  <c:v>&lt;12 jarige sporters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SV848'!$B$1:$F$1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SV848'!$B$9:$F$9</c:f>
              <c:numCache>
                <c:formatCode>#,##0</c:formatCode>
                <c:ptCount val="5"/>
                <c:pt idx="0">
                  <c:v>563246</c:v>
                </c:pt>
                <c:pt idx="1">
                  <c:v>592686</c:v>
                </c:pt>
                <c:pt idx="2">
                  <c:v>609516</c:v>
                </c:pt>
                <c:pt idx="3">
                  <c:v>635678</c:v>
                </c:pt>
                <c:pt idx="4">
                  <c:v>620051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7-45DB-BFFF-8F1C6B57F4A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3642632"/>
        <c:axId val="613646896"/>
      </c:barChart>
      <c:catAx>
        <c:axId val="61364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3646896"/>
        <c:crosses val="autoZero"/>
        <c:auto val="1"/>
        <c:lblAlgn val="ctr"/>
        <c:lblOffset val="100"/>
        <c:noMultiLvlLbl val="0"/>
      </c:catAx>
      <c:valAx>
        <c:axId val="6136468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364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Aantal 12-18j sporters in clubverband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SV848'!$A$10</c:f>
              <c:strCache>
                <c:ptCount val="1"/>
                <c:pt idx="0">
                  <c:v>12-18j sporters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SV848'!$B$1:$F$1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SV848'!$B$10:$F$10</c:f>
              <c:numCache>
                <c:formatCode>#,##0</c:formatCode>
                <c:ptCount val="5"/>
                <c:pt idx="0">
                  <c:v>481485</c:v>
                </c:pt>
                <c:pt idx="1">
                  <c:v>512159</c:v>
                </c:pt>
                <c:pt idx="2">
                  <c:v>533088</c:v>
                </c:pt>
                <c:pt idx="3">
                  <c:v>558512</c:v>
                </c:pt>
                <c:pt idx="4">
                  <c:v>562001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8-4508-8962-59C0548456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4257848"/>
        <c:axId val="614258504"/>
      </c:barChart>
      <c:catAx>
        <c:axId val="61425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4258504"/>
        <c:crosses val="autoZero"/>
        <c:auto val="1"/>
        <c:lblAlgn val="ctr"/>
        <c:lblOffset val="100"/>
        <c:noMultiLvlLbl val="0"/>
      </c:catAx>
      <c:valAx>
        <c:axId val="6142585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4257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Parantee-Psylos vzw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SV848'!$A$74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SV848'!$B$73:$F$73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SV848'!$B$74:$F$74</c:f>
              <c:numCache>
                <c:formatCode>#,##0</c:formatCode>
                <c:ptCount val="5"/>
                <c:pt idx="0">
                  <c:v>130</c:v>
                </c:pt>
                <c:pt idx="1">
                  <c:v>126</c:v>
                </c:pt>
                <c:pt idx="2">
                  <c:v>121</c:v>
                </c:pt>
                <c:pt idx="3">
                  <c:v>126</c:v>
                </c:pt>
                <c:pt idx="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8-4D9D-B514-E25C715644A4}"/>
            </c:ext>
          </c:extLst>
        </c:ser>
        <c:ser>
          <c:idx val="1"/>
          <c:order val="1"/>
          <c:tx>
            <c:strRef>
              <c:f>'Data SV848'!$A$75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SV848'!$B$73:$F$73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SV848'!$B$75:$F$75</c:f>
              <c:numCache>
                <c:formatCode>#,##0</c:formatCode>
                <c:ptCount val="5"/>
                <c:pt idx="0">
                  <c:v>135</c:v>
                </c:pt>
                <c:pt idx="1">
                  <c:v>137</c:v>
                </c:pt>
                <c:pt idx="2">
                  <c:v>141</c:v>
                </c:pt>
                <c:pt idx="3">
                  <c:v>179</c:v>
                </c:pt>
                <c:pt idx="4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8-4D9D-B514-E25C71564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397336"/>
        <c:axId val="666397008"/>
      </c:barChart>
      <c:lineChart>
        <c:grouping val="standard"/>
        <c:varyColors val="0"/>
        <c:ser>
          <c:idx val="2"/>
          <c:order val="2"/>
          <c:tx>
            <c:strRef>
              <c:f>'Data SV848'!$A$76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SV848'!$B$73:$F$73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SV848'!$B$76:$F$76</c:f>
              <c:numCache>
                <c:formatCode>#,##0</c:formatCode>
                <c:ptCount val="5"/>
                <c:pt idx="0">
                  <c:v>6349</c:v>
                </c:pt>
                <c:pt idx="1">
                  <c:v>5598</c:v>
                </c:pt>
                <c:pt idx="2">
                  <c:v>5233</c:v>
                </c:pt>
                <c:pt idx="3">
                  <c:v>4767</c:v>
                </c:pt>
                <c:pt idx="4">
                  <c:v>3576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E8-4D9D-B514-E25C71564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89792"/>
        <c:axId val="666395696"/>
      </c:lineChart>
      <c:catAx>
        <c:axId val="66639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6397008"/>
        <c:crosses val="autoZero"/>
        <c:auto val="1"/>
        <c:lblAlgn val="ctr"/>
        <c:lblOffset val="100"/>
        <c:noMultiLvlLbl val="0"/>
      </c:catAx>
      <c:valAx>
        <c:axId val="6663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6397336"/>
        <c:crosses val="autoZero"/>
        <c:crossBetween val="between"/>
      </c:valAx>
      <c:valAx>
        <c:axId val="666395696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6389792"/>
        <c:crosses val="max"/>
        <c:crossBetween val="between"/>
      </c:valAx>
      <c:catAx>
        <c:axId val="666389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63956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400"/>
              <a:t>Voetbal Vlaanderen vzw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SV848'!$A$80</c:f>
              <c:strCache>
                <c:ptCount val="1"/>
                <c:pt idx="0">
                  <c:v>Sportclubs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SV848'!$B$79:$F$79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SV848'!$B$80:$F$80</c:f>
              <c:numCache>
                <c:formatCode>#,##0</c:formatCode>
                <c:ptCount val="5"/>
                <c:pt idx="0">
                  <c:v>3051</c:v>
                </c:pt>
                <c:pt idx="1">
                  <c:v>3020</c:v>
                </c:pt>
                <c:pt idx="2">
                  <c:v>2820</c:v>
                </c:pt>
                <c:pt idx="3">
                  <c:v>2685</c:v>
                </c:pt>
                <c:pt idx="4">
                  <c:v>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3-4A87-9A50-22F5D6378656}"/>
            </c:ext>
          </c:extLst>
        </c:ser>
        <c:ser>
          <c:idx val="1"/>
          <c:order val="1"/>
          <c:tx>
            <c:strRef>
              <c:f>'Data SV848'!$A$81</c:f>
              <c:strCache>
                <c:ptCount val="1"/>
                <c:pt idx="0">
                  <c:v>Gekwalificeerde trainers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SV848'!$B$79:$F$79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SV848'!$B$81:$F$81</c:f>
              <c:numCache>
                <c:formatCode>#,##0</c:formatCode>
                <c:ptCount val="5"/>
                <c:pt idx="0">
                  <c:v>7134</c:v>
                </c:pt>
                <c:pt idx="1">
                  <c:v>7170</c:v>
                </c:pt>
                <c:pt idx="2">
                  <c:v>7523</c:v>
                </c:pt>
                <c:pt idx="3">
                  <c:v>7698</c:v>
                </c:pt>
                <c:pt idx="4">
                  <c:v>7525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3-4A87-9A50-22F5D637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945704"/>
        <c:axId val="665944392"/>
      </c:barChart>
      <c:lineChart>
        <c:grouping val="standard"/>
        <c:varyColors val="0"/>
        <c:ser>
          <c:idx val="2"/>
          <c:order val="2"/>
          <c:tx>
            <c:strRef>
              <c:f>'Data SV848'!$A$82</c:f>
              <c:strCache>
                <c:ptCount val="1"/>
                <c:pt idx="0">
                  <c:v>Sporters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SV848'!$B$79:$F$79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'Data SV848'!$B$82:$F$82</c:f>
              <c:numCache>
                <c:formatCode>#,##0</c:formatCode>
                <c:ptCount val="5"/>
                <c:pt idx="0">
                  <c:v>271845</c:v>
                </c:pt>
                <c:pt idx="1">
                  <c:v>263590</c:v>
                </c:pt>
                <c:pt idx="2">
                  <c:v>279448</c:v>
                </c:pt>
                <c:pt idx="3">
                  <c:v>285840</c:v>
                </c:pt>
                <c:pt idx="4">
                  <c:v>282988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03-4A87-9A50-22F5D637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47344"/>
        <c:axId val="665943408"/>
      </c:lineChart>
      <c:catAx>
        <c:axId val="66594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5944392"/>
        <c:crosses val="autoZero"/>
        <c:auto val="1"/>
        <c:lblAlgn val="ctr"/>
        <c:lblOffset val="100"/>
        <c:noMultiLvlLbl val="0"/>
      </c:catAx>
      <c:valAx>
        <c:axId val="66594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5945704"/>
        <c:crosses val="autoZero"/>
        <c:crossBetween val="between"/>
      </c:valAx>
      <c:valAx>
        <c:axId val="665943408"/>
        <c:scaling>
          <c:orientation val="minMax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5947344"/>
        <c:crosses val="max"/>
        <c:crossBetween val="between"/>
      </c:valAx>
      <c:catAx>
        <c:axId val="665947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59434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18</xdr:row>
      <xdr:rowOff>0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B83DC332-70CF-4F29-AAED-056A233315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0</xdr:colOff>
      <xdr:row>18</xdr:row>
      <xdr:rowOff>0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id="{53717402-D3FB-425F-8069-84CE87D2F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18</xdr:row>
      <xdr:rowOff>185056</xdr:rowOff>
    </xdr:from>
    <xdr:to>
      <xdr:col>8</xdr:col>
      <xdr:colOff>0</xdr:colOff>
      <xdr:row>35</xdr:row>
      <xdr:rowOff>185056</xdr:rowOff>
    </xdr:to>
    <xdr:graphicFrame macro="">
      <xdr:nvGraphicFramePr>
        <xdr:cNvPr id="4" name="Grafiek 4">
          <a:extLst>
            <a:ext uri="{FF2B5EF4-FFF2-40B4-BE49-F238E27FC236}">
              <a16:creationId xmlns:a16="http://schemas.microsoft.com/office/drawing/2014/main" id="{320AA4DB-0E26-4EBD-B37F-78BB5FDEB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185056</xdr:rowOff>
    </xdr:from>
    <xdr:to>
      <xdr:col>16</xdr:col>
      <xdr:colOff>0</xdr:colOff>
      <xdr:row>35</xdr:row>
      <xdr:rowOff>185056</xdr:rowOff>
    </xdr:to>
    <xdr:graphicFrame macro="">
      <xdr:nvGraphicFramePr>
        <xdr:cNvPr id="5" name="Grafiek 5">
          <a:extLst>
            <a:ext uri="{FF2B5EF4-FFF2-40B4-BE49-F238E27FC236}">
              <a16:creationId xmlns:a16="http://schemas.microsoft.com/office/drawing/2014/main" id="{72EC6E15-3DCE-478A-AA7F-A491099D2F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18</xdr:row>
      <xdr:rowOff>185056</xdr:rowOff>
    </xdr:from>
    <xdr:to>
      <xdr:col>24</xdr:col>
      <xdr:colOff>0</xdr:colOff>
      <xdr:row>35</xdr:row>
      <xdr:rowOff>185056</xdr:rowOff>
    </xdr:to>
    <xdr:graphicFrame macro="">
      <xdr:nvGraphicFramePr>
        <xdr:cNvPr id="6" name="Grafiek 6">
          <a:extLst>
            <a:ext uri="{FF2B5EF4-FFF2-40B4-BE49-F238E27FC236}">
              <a16:creationId xmlns:a16="http://schemas.microsoft.com/office/drawing/2014/main" id="{9A881B4F-BDAA-45E1-9552-16EED9FDD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8</xdr:col>
      <xdr:colOff>0</xdr:colOff>
      <xdr:row>54</xdr:row>
      <xdr:rowOff>0</xdr:rowOff>
    </xdr:to>
    <xdr:graphicFrame macro="">
      <xdr:nvGraphicFramePr>
        <xdr:cNvPr id="7" name="Grafiek 7">
          <a:extLst>
            <a:ext uri="{FF2B5EF4-FFF2-40B4-BE49-F238E27FC236}">
              <a16:creationId xmlns:a16="http://schemas.microsoft.com/office/drawing/2014/main" id="{BDE2412A-C300-443F-8443-9107C8C73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16</xdr:col>
      <xdr:colOff>0</xdr:colOff>
      <xdr:row>54</xdr:row>
      <xdr:rowOff>0</xdr:rowOff>
    </xdr:to>
    <xdr:graphicFrame macro="">
      <xdr:nvGraphicFramePr>
        <xdr:cNvPr id="8" name="Grafiek 8">
          <a:extLst>
            <a:ext uri="{FF2B5EF4-FFF2-40B4-BE49-F238E27FC236}">
              <a16:creationId xmlns:a16="http://schemas.microsoft.com/office/drawing/2014/main" id="{B1C7DB6C-0EFA-43AA-BC8B-156474221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185056</xdr:rowOff>
    </xdr:from>
    <xdr:to>
      <xdr:col>16</xdr:col>
      <xdr:colOff>0</xdr:colOff>
      <xdr:row>19</xdr:row>
      <xdr:rowOff>185056</xdr:rowOff>
    </xdr:to>
    <xdr:graphicFrame macro="">
      <xdr:nvGraphicFramePr>
        <xdr:cNvPr id="3" name="Grafiek 10">
          <a:extLst>
            <a:ext uri="{FF2B5EF4-FFF2-40B4-BE49-F238E27FC236}">
              <a16:creationId xmlns:a16="http://schemas.microsoft.com/office/drawing/2014/main" id="{2A73A062-980D-4F1B-8CB3-D7D6DB399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185056</xdr:rowOff>
    </xdr:from>
    <xdr:to>
      <xdr:col>24</xdr:col>
      <xdr:colOff>0</xdr:colOff>
      <xdr:row>19</xdr:row>
      <xdr:rowOff>185056</xdr:rowOff>
    </xdr:to>
    <xdr:graphicFrame macro="">
      <xdr:nvGraphicFramePr>
        <xdr:cNvPr id="4" name="Grafiek 11">
          <a:extLst>
            <a:ext uri="{FF2B5EF4-FFF2-40B4-BE49-F238E27FC236}">
              <a16:creationId xmlns:a16="http://schemas.microsoft.com/office/drawing/2014/main" id="{FFA6882E-3DBF-4986-B591-64F11E4C5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185056</xdr:rowOff>
    </xdr:from>
    <xdr:to>
      <xdr:col>8</xdr:col>
      <xdr:colOff>0</xdr:colOff>
      <xdr:row>39</xdr:row>
      <xdr:rowOff>0</xdr:rowOff>
    </xdr:to>
    <xdr:graphicFrame macro="">
      <xdr:nvGraphicFramePr>
        <xdr:cNvPr id="5" name="Grafiek 12">
          <a:extLst>
            <a:ext uri="{FF2B5EF4-FFF2-40B4-BE49-F238E27FC236}">
              <a16:creationId xmlns:a16="http://schemas.microsoft.com/office/drawing/2014/main" id="{E2240854-B00C-4C40-BBCE-095E12D8E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10886</xdr:colOff>
      <xdr:row>20</xdr:row>
      <xdr:rowOff>185056</xdr:rowOff>
    </xdr:from>
    <xdr:to>
      <xdr:col>16</xdr:col>
      <xdr:colOff>10886</xdr:colOff>
      <xdr:row>39</xdr:row>
      <xdr:rowOff>0</xdr:rowOff>
    </xdr:to>
    <xdr:graphicFrame macro="">
      <xdr:nvGraphicFramePr>
        <xdr:cNvPr id="6" name="Grafiek 13">
          <a:extLst>
            <a:ext uri="{FF2B5EF4-FFF2-40B4-BE49-F238E27FC236}">
              <a16:creationId xmlns:a16="http://schemas.microsoft.com/office/drawing/2014/main" id="{FBA2A0ED-408C-46BA-816A-B7388312B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42</xdr:row>
      <xdr:rowOff>185056</xdr:rowOff>
    </xdr:from>
    <xdr:to>
      <xdr:col>8</xdr:col>
      <xdr:colOff>0</xdr:colOff>
      <xdr:row>61</xdr:row>
      <xdr:rowOff>0</xdr:rowOff>
    </xdr:to>
    <xdr:graphicFrame macro="">
      <xdr:nvGraphicFramePr>
        <xdr:cNvPr id="7" name="Grafiek 14">
          <a:extLst>
            <a:ext uri="{FF2B5EF4-FFF2-40B4-BE49-F238E27FC236}">
              <a16:creationId xmlns:a16="http://schemas.microsoft.com/office/drawing/2014/main" id="{5A70D752-E56E-437C-B79C-4FA473BC1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42</xdr:row>
      <xdr:rowOff>185056</xdr:rowOff>
    </xdr:from>
    <xdr:to>
      <xdr:col>16</xdr:col>
      <xdr:colOff>0</xdr:colOff>
      <xdr:row>61</xdr:row>
      <xdr:rowOff>0</xdr:rowOff>
    </xdr:to>
    <xdr:graphicFrame macro="">
      <xdr:nvGraphicFramePr>
        <xdr:cNvPr id="8" name="Grafiek 15">
          <a:extLst>
            <a:ext uri="{FF2B5EF4-FFF2-40B4-BE49-F238E27FC236}">
              <a16:creationId xmlns:a16="http://schemas.microsoft.com/office/drawing/2014/main" id="{F7ABC604-0FC2-42E1-ADB8-B82B84A58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42</xdr:row>
      <xdr:rowOff>185056</xdr:rowOff>
    </xdr:from>
    <xdr:to>
      <xdr:col>24</xdr:col>
      <xdr:colOff>0</xdr:colOff>
      <xdr:row>61</xdr:row>
      <xdr:rowOff>0</xdr:rowOff>
    </xdr:to>
    <xdr:graphicFrame macro="">
      <xdr:nvGraphicFramePr>
        <xdr:cNvPr id="9" name="Grafiek 16">
          <a:extLst>
            <a:ext uri="{FF2B5EF4-FFF2-40B4-BE49-F238E27FC236}">
              <a16:creationId xmlns:a16="http://schemas.microsoft.com/office/drawing/2014/main" id="{86C1F648-47CD-41D1-89D5-019DF3F05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8</xdr:col>
      <xdr:colOff>0</xdr:colOff>
      <xdr:row>80</xdr:row>
      <xdr:rowOff>0</xdr:rowOff>
    </xdr:to>
    <xdr:graphicFrame macro="">
      <xdr:nvGraphicFramePr>
        <xdr:cNvPr id="10" name="Grafiek 17">
          <a:extLst>
            <a:ext uri="{FF2B5EF4-FFF2-40B4-BE49-F238E27FC236}">
              <a16:creationId xmlns:a16="http://schemas.microsoft.com/office/drawing/2014/main" id="{FD790D2B-32E2-4259-87C3-7BA9129DC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62</xdr:row>
      <xdr:rowOff>0</xdr:rowOff>
    </xdr:from>
    <xdr:to>
      <xdr:col>16</xdr:col>
      <xdr:colOff>0</xdr:colOff>
      <xdr:row>80</xdr:row>
      <xdr:rowOff>0</xdr:rowOff>
    </xdr:to>
    <xdr:graphicFrame macro="">
      <xdr:nvGraphicFramePr>
        <xdr:cNvPr id="11" name="Grafiek 18">
          <a:extLst>
            <a:ext uri="{FF2B5EF4-FFF2-40B4-BE49-F238E27FC236}">
              <a16:creationId xmlns:a16="http://schemas.microsoft.com/office/drawing/2014/main" id="{DBE0676F-A2BE-4A79-8F07-ABF13FD44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62</xdr:row>
      <xdr:rowOff>0</xdr:rowOff>
    </xdr:from>
    <xdr:to>
      <xdr:col>24</xdr:col>
      <xdr:colOff>0</xdr:colOff>
      <xdr:row>80</xdr:row>
      <xdr:rowOff>0</xdr:rowOff>
    </xdr:to>
    <xdr:graphicFrame macro="">
      <xdr:nvGraphicFramePr>
        <xdr:cNvPr id="12" name="Grafiek 19">
          <a:extLst>
            <a:ext uri="{FF2B5EF4-FFF2-40B4-BE49-F238E27FC236}">
              <a16:creationId xmlns:a16="http://schemas.microsoft.com/office/drawing/2014/main" id="{88CD05F4-2B0A-4BCE-B063-3CD3998BCA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83</xdr:row>
      <xdr:rowOff>185056</xdr:rowOff>
    </xdr:from>
    <xdr:to>
      <xdr:col>8</xdr:col>
      <xdr:colOff>0</xdr:colOff>
      <xdr:row>101</xdr:row>
      <xdr:rowOff>185057</xdr:rowOff>
    </xdr:to>
    <xdr:graphicFrame macro="">
      <xdr:nvGraphicFramePr>
        <xdr:cNvPr id="13" name="Grafiek 20">
          <a:extLst>
            <a:ext uri="{FF2B5EF4-FFF2-40B4-BE49-F238E27FC236}">
              <a16:creationId xmlns:a16="http://schemas.microsoft.com/office/drawing/2014/main" id="{B5BC001B-2971-4531-97EF-851BEC9B6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83</xdr:row>
      <xdr:rowOff>185056</xdr:rowOff>
    </xdr:from>
    <xdr:to>
      <xdr:col>16</xdr:col>
      <xdr:colOff>0</xdr:colOff>
      <xdr:row>101</xdr:row>
      <xdr:rowOff>185057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27C6F31C-066B-424E-A370-AD83A2290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83</xdr:row>
      <xdr:rowOff>185056</xdr:rowOff>
    </xdr:from>
    <xdr:to>
      <xdr:col>24</xdr:col>
      <xdr:colOff>0</xdr:colOff>
      <xdr:row>101</xdr:row>
      <xdr:rowOff>185057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0F985F91-76DF-42C8-A500-16EA3A874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872D610F-6707-4B1D-BD5A-80C553562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106</xdr:row>
      <xdr:rowOff>0</xdr:rowOff>
    </xdr:from>
    <xdr:to>
      <xdr:col>16</xdr:col>
      <xdr:colOff>0</xdr:colOff>
      <xdr:row>123</xdr:row>
      <xdr:rowOff>0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4A913F6C-64C8-49A4-9D14-17B075980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106</xdr:row>
      <xdr:rowOff>0</xdr:rowOff>
    </xdr:from>
    <xdr:to>
      <xdr:col>24</xdr:col>
      <xdr:colOff>0</xdr:colOff>
      <xdr:row>123</xdr:row>
      <xdr:rowOff>0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A1DF02F5-9087-4DCB-A3BD-7B1690707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</xdr:row>
      <xdr:rowOff>181427</xdr:rowOff>
    </xdr:from>
    <xdr:to>
      <xdr:col>8</xdr:col>
      <xdr:colOff>0</xdr:colOff>
      <xdr:row>19</xdr:row>
      <xdr:rowOff>181429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EE5DD9AA-F054-459F-97FF-C7EFADB1A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B5F673-64D6-4556-8FE1-55E09A67A4B8}" name="Tabel1" displayName="Tabel1" ref="A1:F10" totalsRowShown="0">
  <autoFilter ref="A1:F10" xr:uid="{C209D28D-A52F-4928-8DE9-CA6D95D9BDBC}"/>
  <tableColumns count="6">
    <tableColumn id="1" xr3:uid="{D6D23F10-B0E0-46EB-BDC6-D2CAE0F949E4}" name="Jaartal"/>
    <tableColumn id="2" xr3:uid="{313E3DA8-C38F-457A-B352-57A2DFB08E84}" name="2016" dataDxfId="19"/>
    <tableColumn id="3" xr3:uid="{9E11384A-89A6-4198-83E8-F544BB6C348F}" name="2017" dataDxfId="18"/>
    <tableColumn id="4" xr3:uid="{24A57D19-E25C-4D9E-9A65-D7C8EFF9BF1C}" name="2018" dataDxfId="17"/>
    <tableColumn id="5" xr3:uid="{00D0172E-6692-4C56-AFCA-4CB5468B4313}" name="2019" dataDxfId="16"/>
    <tableColumn id="6" xr3:uid="{039F7304-BE9D-42F9-BD0F-461309FA521B}" name="2020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117C09-EA79-43D4-A9DA-A751F0B5D9EA}" name="Tabel4" displayName="Tabel4" ref="K2:Q14" totalsRowShown="0">
  <autoFilter ref="K2:Q14" xr:uid="{BA022B49-8ACB-4139-B5C8-895D5C279CD0}"/>
  <tableColumns count="7">
    <tableColumn id="1" xr3:uid="{C417839D-D6EB-4D20-B5BB-EC41B9FD43A0}" name="Unisportfederatie (Ja/Nee)"/>
    <tableColumn id="2" xr3:uid="{4121FD6D-2A1F-41FD-8B29-79D1FF71B1FE}" name="Sportfederatie"/>
    <tableColumn id="5" xr3:uid="{B765E8C0-09D4-44DF-8AED-2A46D30D4B81}" name="2016" dataDxfId="14"/>
    <tableColumn id="6" xr3:uid="{A0CDB2C5-4B03-40A9-B1D9-1D7E645113D2}" name="2017" dataDxfId="13"/>
    <tableColumn id="7" xr3:uid="{1B29658E-0D54-4E2A-B126-5C379CE473DE}" name="2018" dataDxfId="12"/>
    <tableColumn id="8" xr3:uid="{D4450642-33B7-4D60-BE54-21244D9FECE7}" name="2019" dataDxfId="11"/>
    <tableColumn id="9" xr3:uid="{E5656E60-A49C-47B4-889F-C0F96B615334}" name="2020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726A53-C7CF-4D0A-8FCC-76B762B414CA}" name="Tabel6" displayName="Tabel6" ref="K17:Q32" totalsRowShown="0">
  <autoFilter ref="K17:Q32" xr:uid="{E5A5AC0B-6411-4E2B-AE06-F66955704A67}"/>
  <tableColumns count="7">
    <tableColumn id="1" xr3:uid="{3F300531-B1F3-443B-A5C4-14F01AC51300}" name="Unisportfederatie (Ja/Nee)"/>
    <tableColumn id="2" xr3:uid="{F19E6BD7-0E30-4CEF-879B-F2A0D95E35C3}" name="Sportfederatie"/>
    <tableColumn id="3" xr3:uid="{CFA9DCA1-13B4-471F-8114-FF347E632E15}" name="2016" dataDxfId="9"/>
    <tableColumn id="4" xr3:uid="{815DDDCA-14EE-46B1-A416-73D3E659C8F4}" name="2017" dataDxfId="8"/>
    <tableColumn id="5" xr3:uid="{1DA47CA8-39FE-4D5C-8411-B722A91E7290}" name="2018" dataDxfId="7"/>
    <tableColumn id="6" xr3:uid="{205EA5D7-93BF-40BA-A8BA-7789CAF1022E}" name="2019" dataDxfId="6"/>
    <tableColumn id="7" xr3:uid="{22BF4D35-5BC8-4E94-AE75-8DD811C57ED5}" name="2020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62BEB1-2E31-4927-A937-2E04491E82D3}" name="Tabel8" displayName="Tabel8" ref="K36:Q50" totalsRowShown="0">
  <autoFilter ref="K36:Q50" xr:uid="{0D337183-493A-4B38-A340-0F4D4241902B}"/>
  <tableColumns count="7">
    <tableColumn id="1" xr3:uid="{84474AB2-BF9F-427C-8A4B-FFFEE9FED54A}" name="Unisportfederatie (Ja/Nee)"/>
    <tableColumn id="2" xr3:uid="{B6BD0089-E6A6-4528-8F35-B56C2CD2C59A}" name="Sportfederatie"/>
    <tableColumn id="3" xr3:uid="{8372D608-214C-4C33-8AA8-DB310DEA179C}" name="2016" dataDxfId="4"/>
    <tableColumn id="4" xr3:uid="{19017E8F-579E-464A-A6D9-3D0A4AC16893}" name="2017" dataDxfId="3"/>
    <tableColumn id="5" xr3:uid="{D8F02CD8-4437-49BB-8B68-2829C2A6DE00}" name="2018" dataDxfId="2"/>
    <tableColumn id="6" xr3:uid="{4A994F73-DBA4-41FF-B9F7-1D7E0B564F47}" name="2019" dataDxfId="1"/>
    <tableColumn id="7" xr3:uid="{C470EDC8-27F2-4AB0-B310-514866196F91}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53C8-ABCE-4D0C-A103-9FE7E3ED5B5A}">
  <dimension ref="A1:S100"/>
  <sheetViews>
    <sheetView workbookViewId="0"/>
  </sheetViews>
  <sheetFormatPr defaultRowHeight="15" x14ac:dyDescent="0.25"/>
  <cols>
    <col min="1" max="1" width="30.5703125" bestFit="1" customWidth="1"/>
    <col min="2" max="6" width="9.140625" bestFit="1" customWidth="1"/>
    <col min="8" max="8" width="17.28515625" bestFit="1" customWidth="1"/>
    <col min="11" max="11" width="25.5703125" bestFit="1" customWidth="1"/>
    <col min="12" max="12" width="70.140625" bestFit="1" customWidth="1"/>
    <col min="13" max="17" width="7.42578125" bestFit="1" customWidth="1"/>
    <col min="19" max="19" width="16.7109375" bestFit="1" customWidth="1"/>
  </cols>
  <sheetData>
    <row r="1" spans="1:19" x14ac:dyDescent="0.25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H1" t="s">
        <v>7</v>
      </c>
      <c r="K1" t="s">
        <v>31</v>
      </c>
    </row>
    <row r="2" spans="1:19" x14ac:dyDescent="0.25">
      <c r="A2" t="s">
        <v>1</v>
      </c>
      <c r="B2" s="1">
        <v>16063</v>
      </c>
      <c r="C2" s="1">
        <v>17351</v>
      </c>
      <c r="D2" s="1">
        <v>17511</v>
      </c>
      <c r="E2" s="1">
        <v>17616</v>
      </c>
      <c r="F2" s="1">
        <v>17434</v>
      </c>
      <c r="H2" s="2">
        <f t="shared" ref="H2:H10" si="0">F2/B2</f>
        <v>1.0853514287492996</v>
      </c>
      <c r="K2" t="s">
        <v>32</v>
      </c>
      <c r="L2" t="s">
        <v>33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S2" t="s">
        <v>7</v>
      </c>
    </row>
    <row r="3" spans="1:19" x14ac:dyDescent="0.25">
      <c r="A3" t="s">
        <v>3</v>
      </c>
      <c r="B3" s="1">
        <v>24929</v>
      </c>
      <c r="C3" s="1">
        <v>29034</v>
      </c>
      <c r="D3" s="1">
        <v>29740</v>
      </c>
      <c r="E3" s="1">
        <v>32081</v>
      </c>
      <c r="F3" s="1">
        <v>31085</v>
      </c>
      <c r="H3" s="2">
        <f t="shared" si="0"/>
        <v>1.2469413133298568</v>
      </c>
      <c r="K3" t="s">
        <v>34</v>
      </c>
      <c r="L3" t="s">
        <v>35</v>
      </c>
      <c r="M3" s="1">
        <v>37502</v>
      </c>
      <c r="N3" s="1">
        <v>37543</v>
      </c>
      <c r="O3" s="1">
        <v>38934</v>
      </c>
      <c r="P3" s="1">
        <v>39690</v>
      </c>
      <c r="Q3" s="1">
        <v>40586</v>
      </c>
      <c r="S3" s="2">
        <f t="shared" ref="S3:S14" si="1">Q3/M3</f>
        <v>1.0822356141005813</v>
      </c>
    </row>
    <row r="4" spans="1:19" x14ac:dyDescent="0.25">
      <c r="A4" t="s">
        <v>2</v>
      </c>
      <c r="B4" s="1">
        <v>1318458</v>
      </c>
      <c r="C4" s="1">
        <v>1361665</v>
      </c>
      <c r="D4" s="1">
        <v>1389752</v>
      </c>
      <c r="E4" s="1">
        <v>1426440</v>
      </c>
      <c r="F4" s="1">
        <v>1405165</v>
      </c>
      <c r="H4" s="2">
        <f t="shared" si="0"/>
        <v>1.0657639454574965</v>
      </c>
      <c r="K4" t="s">
        <v>36</v>
      </c>
      <c r="L4" t="s">
        <v>37</v>
      </c>
      <c r="M4" s="1">
        <v>8</v>
      </c>
      <c r="N4" s="1"/>
      <c r="O4" s="1"/>
      <c r="P4" s="1"/>
      <c r="Q4" s="1"/>
      <c r="S4" s="2">
        <f t="shared" si="1"/>
        <v>0</v>
      </c>
    </row>
    <row r="5" spans="1:19" x14ac:dyDescent="0.25">
      <c r="A5" t="s">
        <v>28</v>
      </c>
      <c r="B5" s="1">
        <f>187013+58404</f>
        <v>245417</v>
      </c>
      <c r="C5" s="1">
        <f>194363+52539</f>
        <v>246902</v>
      </c>
      <c r="D5" s="1">
        <f>169029+63223</f>
        <v>232252</v>
      </c>
      <c r="E5" s="1">
        <f>171232+69380</f>
        <v>240612</v>
      </c>
      <c r="F5" s="1">
        <f>135115+67192</f>
        <v>202307</v>
      </c>
      <c r="H5" s="2">
        <f t="shared" si="0"/>
        <v>0.8243397971615658</v>
      </c>
      <c r="K5" t="s">
        <v>36</v>
      </c>
      <c r="L5" t="s">
        <v>38</v>
      </c>
      <c r="M5" s="1">
        <v>134</v>
      </c>
      <c r="N5" s="1"/>
      <c r="O5" s="1"/>
      <c r="P5" s="1"/>
      <c r="Q5" s="1"/>
      <c r="S5" s="2">
        <f t="shared" si="1"/>
        <v>0</v>
      </c>
    </row>
    <row r="6" spans="1:19" x14ac:dyDescent="0.25">
      <c r="A6" t="s">
        <v>29</v>
      </c>
      <c r="B6" s="2">
        <f>14.18%+4.43%</f>
        <v>0.18610000000000002</v>
      </c>
      <c r="C6" s="2">
        <f>14.27%+3.86%</f>
        <v>0.18129999999999999</v>
      </c>
      <c r="D6" s="2">
        <f>12.16%+4.55%</f>
        <v>0.1671</v>
      </c>
      <c r="E6" s="2">
        <f>12%+4.86%</f>
        <v>0.1686</v>
      </c>
      <c r="F6" s="2">
        <f>9.62%+4.78%</f>
        <v>0.14399999999999999</v>
      </c>
      <c r="H6" s="2">
        <f t="shared" si="0"/>
        <v>0.77377753895754953</v>
      </c>
      <c r="K6" t="s">
        <v>36</v>
      </c>
      <c r="L6" t="s">
        <v>17</v>
      </c>
      <c r="M6" s="1"/>
      <c r="N6" s="1"/>
      <c r="O6" s="1"/>
      <c r="P6" s="1">
        <v>2</v>
      </c>
      <c r="Q6" s="1">
        <v>8</v>
      </c>
      <c r="S6" s="2" t="e">
        <f t="shared" si="1"/>
        <v>#DIV/0!</v>
      </c>
    </row>
    <row r="7" spans="1:19" x14ac:dyDescent="0.25">
      <c r="A7" t="s">
        <v>4</v>
      </c>
      <c r="B7" s="1">
        <v>6937</v>
      </c>
      <c r="C7" s="1">
        <v>6979</v>
      </c>
      <c r="D7" s="1">
        <v>7797</v>
      </c>
      <c r="E7" s="1">
        <v>8419</v>
      </c>
      <c r="F7" s="1">
        <v>7337</v>
      </c>
      <c r="H7" s="2">
        <f t="shared" si="0"/>
        <v>1.0576618134640334</v>
      </c>
      <c r="I7" t="s">
        <v>30</v>
      </c>
      <c r="K7" t="s">
        <v>36</v>
      </c>
      <c r="L7" t="s">
        <v>18</v>
      </c>
      <c r="M7" s="1">
        <v>14</v>
      </c>
      <c r="N7" s="1">
        <v>50</v>
      </c>
      <c r="O7" s="1">
        <v>77</v>
      </c>
      <c r="P7" s="1">
        <v>80</v>
      </c>
      <c r="Q7" s="1">
        <v>143</v>
      </c>
      <c r="S7" s="2">
        <f t="shared" si="1"/>
        <v>10.214285714285714</v>
      </c>
    </row>
    <row r="8" spans="1:19" x14ac:dyDescent="0.25">
      <c r="A8" t="s">
        <v>5</v>
      </c>
      <c r="B8" s="1">
        <v>262155</v>
      </c>
      <c r="C8" s="1">
        <v>288144</v>
      </c>
      <c r="D8" s="1">
        <v>300523</v>
      </c>
      <c r="E8" s="1">
        <v>321537</v>
      </c>
      <c r="F8" s="1">
        <v>324636</v>
      </c>
      <c r="H8" s="2">
        <f t="shared" si="0"/>
        <v>1.2383360988728043</v>
      </c>
      <c r="K8" t="s">
        <v>36</v>
      </c>
      <c r="L8" t="s">
        <v>39</v>
      </c>
      <c r="M8" s="1"/>
      <c r="N8" s="1">
        <v>106</v>
      </c>
      <c r="O8" s="1">
        <v>120</v>
      </c>
      <c r="P8" s="1">
        <v>40</v>
      </c>
      <c r="Q8" s="1">
        <v>16</v>
      </c>
      <c r="S8" s="2" t="e">
        <f t="shared" si="1"/>
        <v>#DIV/0!</v>
      </c>
    </row>
    <row r="9" spans="1:19" x14ac:dyDescent="0.25">
      <c r="A9" t="s">
        <v>8</v>
      </c>
      <c r="B9" s="1">
        <v>563246</v>
      </c>
      <c r="C9" s="1">
        <v>592686</v>
      </c>
      <c r="D9" s="1">
        <v>609516</v>
      </c>
      <c r="E9" s="1">
        <v>635678</v>
      </c>
      <c r="F9" s="1">
        <v>620051</v>
      </c>
      <c r="H9" s="2">
        <f t="shared" si="0"/>
        <v>1.1008529132918832</v>
      </c>
      <c r="I9" s="1">
        <f>Tabel1[[#This Row],[2020]]-Tabel1[[#This Row],[2016]]</f>
        <v>56805</v>
      </c>
      <c r="K9" t="s">
        <v>36</v>
      </c>
      <c r="L9" t="s">
        <v>14</v>
      </c>
      <c r="M9" s="1">
        <v>10524</v>
      </c>
      <c r="N9" s="1">
        <v>9441</v>
      </c>
      <c r="O9" s="1">
        <v>9392</v>
      </c>
      <c r="P9" s="1">
        <v>8839</v>
      </c>
      <c r="Q9" s="1">
        <v>8591</v>
      </c>
      <c r="S9" s="2">
        <f t="shared" si="1"/>
        <v>0.81632459141011027</v>
      </c>
    </row>
    <row r="10" spans="1:19" x14ac:dyDescent="0.25">
      <c r="A10" t="s">
        <v>6</v>
      </c>
      <c r="B10" s="1">
        <v>481485</v>
      </c>
      <c r="C10" s="1">
        <v>512159</v>
      </c>
      <c r="D10" s="1">
        <v>533088</v>
      </c>
      <c r="E10" s="1">
        <v>558512</v>
      </c>
      <c r="F10" s="1">
        <v>562001</v>
      </c>
      <c r="H10" s="2">
        <f t="shared" si="0"/>
        <v>1.1672243164376876</v>
      </c>
      <c r="I10" s="1">
        <f>Tabel1[[#This Row],[2020]]-Tabel1[[#This Row],[2016]]</f>
        <v>80516</v>
      </c>
      <c r="K10" t="s">
        <v>36</v>
      </c>
      <c r="L10" t="s">
        <v>40</v>
      </c>
      <c r="M10" s="1">
        <v>235</v>
      </c>
      <c r="N10" s="1">
        <v>264</v>
      </c>
      <c r="O10" s="1">
        <v>316</v>
      </c>
      <c r="P10" s="1">
        <v>372</v>
      </c>
      <c r="Q10" s="1">
        <v>247</v>
      </c>
      <c r="S10" s="2">
        <f t="shared" si="1"/>
        <v>1.0510638297872341</v>
      </c>
    </row>
    <row r="11" spans="1:19" x14ac:dyDescent="0.25">
      <c r="K11" t="s">
        <v>36</v>
      </c>
      <c r="L11" t="s">
        <v>22</v>
      </c>
      <c r="M11" s="1">
        <v>317</v>
      </c>
      <c r="N11" s="1">
        <v>256</v>
      </c>
      <c r="O11" s="1">
        <v>396</v>
      </c>
      <c r="P11" s="1">
        <v>365</v>
      </c>
      <c r="Q11" s="1">
        <v>351</v>
      </c>
      <c r="S11" s="2">
        <f t="shared" si="1"/>
        <v>1.1072555205047319</v>
      </c>
    </row>
    <row r="12" spans="1:19" x14ac:dyDescent="0.25">
      <c r="A12" t="s">
        <v>14</v>
      </c>
      <c r="K12" t="s">
        <v>36</v>
      </c>
      <c r="L12" t="s">
        <v>21</v>
      </c>
      <c r="M12" s="1"/>
      <c r="N12" s="1"/>
      <c r="O12" s="1">
        <v>60</v>
      </c>
      <c r="P12" s="1">
        <v>280</v>
      </c>
      <c r="Q12" s="1">
        <v>364</v>
      </c>
      <c r="S12" s="2" t="e">
        <f t="shared" si="1"/>
        <v>#DIV/0!</v>
      </c>
    </row>
    <row r="13" spans="1:19" x14ac:dyDescent="0.25">
      <c r="A13" s="3" t="s">
        <v>0</v>
      </c>
      <c r="B13" s="4" t="s">
        <v>9</v>
      </c>
      <c r="C13" s="4" t="s">
        <v>10</v>
      </c>
      <c r="D13" s="4" t="s">
        <v>11</v>
      </c>
      <c r="E13" s="4" t="s">
        <v>12</v>
      </c>
      <c r="F13" s="5" t="s">
        <v>13</v>
      </c>
      <c r="H13" t="s">
        <v>7</v>
      </c>
      <c r="K13" t="s">
        <v>41</v>
      </c>
      <c r="M13" s="1">
        <v>48734</v>
      </c>
      <c r="N13" s="1">
        <v>47660</v>
      </c>
      <c r="O13" s="1">
        <v>49295</v>
      </c>
      <c r="P13" s="1">
        <v>49668</v>
      </c>
      <c r="Q13" s="1">
        <v>50306</v>
      </c>
      <c r="S13" s="2">
        <f t="shared" si="1"/>
        <v>1.0322567406738621</v>
      </c>
    </row>
    <row r="14" spans="1:19" x14ac:dyDescent="0.25">
      <c r="A14" s="6" t="s">
        <v>1</v>
      </c>
      <c r="B14" s="8">
        <v>395</v>
      </c>
      <c r="C14" s="8">
        <v>382</v>
      </c>
      <c r="D14" s="8">
        <v>384</v>
      </c>
      <c r="E14" s="8">
        <v>374</v>
      </c>
      <c r="F14" s="9">
        <v>367</v>
      </c>
      <c r="H14" s="2">
        <f>F14/B14</f>
        <v>0.92911392405063287</v>
      </c>
      <c r="K14" t="s">
        <v>42</v>
      </c>
      <c r="M14" s="1">
        <v>46939</v>
      </c>
      <c r="N14" s="1">
        <v>45942</v>
      </c>
      <c r="O14" s="1">
        <v>47441</v>
      </c>
      <c r="P14" s="1">
        <v>47845</v>
      </c>
      <c r="Q14" s="1">
        <v>48659</v>
      </c>
      <c r="S14" s="2">
        <f t="shared" si="1"/>
        <v>1.03664330301029</v>
      </c>
    </row>
    <row r="15" spans="1:19" x14ac:dyDescent="0.25">
      <c r="A15" s="7" t="s">
        <v>52</v>
      </c>
      <c r="B15" s="10">
        <v>562</v>
      </c>
      <c r="C15" s="10">
        <v>526</v>
      </c>
      <c r="D15" s="10"/>
      <c r="E15" s="10"/>
      <c r="F15" s="11"/>
      <c r="H15" s="2">
        <f>F15/B15</f>
        <v>0</v>
      </c>
      <c r="M15" s="1"/>
      <c r="N15" s="1"/>
      <c r="O15" s="1"/>
      <c r="P15" s="1"/>
      <c r="Q15" s="1"/>
    </row>
    <row r="16" spans="1:19" x14ac:dyDescent="0.25">
      <c r="A16" s="6" t="s">
        <v>2</v>
      </c>
      <c r="B16" s="8">
        <v>10524</v>
      </c>
      <c r="C16" s="8">
        <v>9441</v>
      </c>
      <c r="D16" s="8">
        <v>9392</v>
      </c>
      <c r="E16" s="8">
        <v>8839</v>
      </c>
      <c r="F16" s="9">
        <v>8591</v>
      </c>
      <c r="H16" s="2">
        <f>F16/B16</f>
        <v>0.81632459141011027</v>
      </c>
      <c r="K16" t="s">
        <v>43</v>
      </c>
    </row>
    <row r="17" spans="1:19" x14ac:dyDescent="0.25">
      <c r="K17" t="s">
        <v>32</v>
      </c>
      <c r="L17" t="s">
        <v>33</v>
      </c>
      <c r="M17" t="s">
        <v>9</v>
      </c>
      <c r="N17" t="s">
        <v>10</v>
      </c>
      <c r="O17" t="s">
        <v>11</v>
      </c>
      <c r="P17" t="s">
        <v>12</v>
      </c>
      <c r="Q17" t="s">
        <v>13</v>
      </c>
      <c r="S17" t="s">
        <v>7</v>
      </c>
    </row>
    <row r="18" spans="1:19" x14ac:dyDescent="0.25">
      <c r="A18" t="s">
        <v>15</v>
      </c>
      <c r="K18" t="s">
        <v>34</v>
      </c>
      <c r="L18" t="s">
        <v>44</v>
      </c>
      <c r="M18" s="1">
        <v>47592</v>
      </c>
      <c r="N18" s="1">
        <v>47383</v>
      </c>
      <c r="O18" s="1">
        <v>48204</v>
      </c>
      <c r="P18" s="1">
        <v>49936</v>
      </c>
      <c r="Q18" s="1">
        <v>53323</v>
      </c>
      <c r="S18" s="2">
        <f>Q18/M18</f>
        <v>1.120419398218188</v>
      </c>
    </row>
    <row r="19" spans="1:19" x14ac:dyDescent="0.25">
      <c r="A19" s="3" t="s">
        <v>0</v>
      </c>
      <c r="B19" s="4" t="s">
        <v>9</v>
      </c>
      <c r="C19" s="4" t="s">
        <v>10</v>
      </c>
      <c r="D19" s="4" t="s">
        <v>11</v>
      </c>
      <c r="E19" s="4" t="s">
        <v>12</v>
      </c>
      <c r="F19" s="5" t="s">
        <v>13</v>
      </c>
      <c r="H19" t="s">
        <v>7</v>
      </c>
      <c r="K19" t="s">
        <v>36</v>
      </c>
      <c r="L19" t="s">
        <v>37</v>
      </c>
      <c r="M19" s="1">
        <v>320</v>
      </c>
      <c r="N19" s="1"/>
      <c r="O19" s="1"/>
      <c r="P19" s="1"/>
      <c r="Q19" s="1"/>
      <c r="S19" s="2">
        <f>Q19/M19</f>
        <v>0</v>
      </c>
    </row>
    <row r="20" spans="1:19" x14ac:dyDescent="0.25">
      <c r="A20" s="6" t="s">
        <v>1</v>
      </c>
      <c r="B20" s="8">
        <v>1620</v>
      </c>
      <c r="C20" s="8">
        <v>1648</v>
      </c>
      <c r="D20" s="8">
        <v>1788</v>
      </c>
      <c r="E20" s="8">
        <v>1858</v>
      </c>
      <c r="F20" s="9">
        <v>1886</v>
      </c>
      <c r="H20" s="2">
        <f>F20/B20</f>
        <v>1.1641975308641976</v>
      </c>
      <c r="K20" t="s">
        <v>36</v>
      </c>
      <c r="L20" t="s">
        <v>45</v>
      </c>
      <c r="M20" s="1">
        <v>76</v>
      </c>
      <c r="N20" s="1"/>
      <c r="O20" s="1"/>
      <c r="P20" s="1"/>
      <c r="Q20" s="1"/>
      <c r="S20" s="2">
        <f>Q20/M20</f>
        <v>0</v>
      </c>
    </row>
    <row r="21" spans="1:19" x14ac:dyDescent="0.25">
      <c r="A21" s="7" t="s">
        <v>3</v>
      </c>
      <c r="B21" s="10">
        <v>8</v>
      </c>
      <c r="C21" s="10">
        <v>4</v>
      </c>
      <c r="D21" s="10">
        <v>4</v>
      </c>
      <c r="E21" s="10">
        <v>5</v>
      </c>
      <c r="F21" s="11">
        <v>3</v>
      </c>
      <c r="H21" s="2">
        <f>F21/B21</f>
        <v>0.375</v>
      </c>
      <c r="K21" t="s">
        <v>36</v>
      </c>
      <c r="L21" t="s">
        <v>38</v>
      </c>
      <c r="M21" s="1">
        <v>543</v>
      </c>
      <c r="N21" s="1"/>
      <c r="O21" s="1"/>
      <c r="P21" s="1"/>
      <c r="Q21" s="1"/>
      <c r="S21" s="2">
        <f>Q21/M21</f>
        <v>0</v>
      </c>
    </row>
    <row r="22" spans="1:19" x14ac:dyDescent="0.25">
      <c r="A22" s="6" t="s">
        <v>2</v>
      </c>
      <c r="B22" s="8">
        <v>145428</v>
      </c>
      <c r="C22" s="8">
        <v>143088</v>
      </c>
      <c r="D22" s="8">
        <v>153630</v>
      </c>
      <c r="E22" s="8">
        <v>161173</v>
      </c>
      <c r="F22" s="9">
        <v>166574</v>
      </c>
      <c r="H22" s="2">
        <f>F22/B22</f>
        <v>1.1454052864647799</v>
      </c>
      <c r="K22" t="s">
        <v>36</v>
      </c>
      <c r="L22" t="s">
        <v>17</v>
      </c>
      <c r="M22" s="1">
        <v>286</v>
      </c>
      <c r="N22" s="1">
        <v>5226</v>
      </c>
      <c r="O22" s="1">
        <v>236</v>
      </c>
      <c r="P22" s="1">
        <v>256</v>
      </c>
      <c r="Q22" s="1">
        <v>215</v>
      </c>
      <c r="S22" s="2">
        <f>Q22/M22</f>
        <v>0.75174825174825177</v>
      </c>
    </row>
    <row r="23" spans="1:19" x14ac:dyDescent="0.25">
      <c r="K23" t="s">
        <v>36</v>
      </c>
      <c r="L23" t="s">
        <v>18</v>
      </c>
      <c r="M23" s="1">
        <v>1391</v>
      </c>
      <c r="N23" s="1">
        <v>1722</v>
      </c>
      <c r="O23" s="1">
        <v>1819</v>
      </c>
      <c r="P23" s="1">
        <v>2021</v>
      </c>
      <c r="Q23" s="1">
        <v>1667</v>
      </c>
      <c r="S23" s="2">
        <f t="shared" ref="S23:S32" si="2">Q23/M23</f>
        <v>1.1984184040258807</v>
      </c>
    </row>
    <row r="24" spans="1:19" x14ac:dyDescent="0.25">
      <c r="A24" t="s">
        <v>16</v>
      </c>
      <c r="K24" t="s">
        <v>36</v>
      </c>
      <c r="L24" t="s">
        <v>39</v>
      </c>
      <c r="M24" s="1"/>
      <c r="N24" s="1">
        <v>490</v>
      </c>
      <c r="O24" s="1">
        <v>381</v>
      </c>
      <c r="P24" s="1">
        <v>239</v>
      </c>
      <c r="Q24" s="1">
        <v>199</v>
      </c>
      <c r="S24" s="2" t="e">
        <f t="shared" si="2"/>
        <v>#DIV/0!</v>
      </c>
    </row>
    <row r="25" spans="1:19" x14ac:dyDescent="0.25">
      <c r="A25" s="3" t="s">
        <v>0</v>
      </c>
      <c r="B25" s="4" t="s">
        <v>9</v>
      </c>
      <c r="C25" s="4" t="s">
        <v>10</v>
      </c>
      <c r="D25" s="4" t="s">
        <v>11</v>
      </c>
      <c r="E25" s="4" t="s">
        <v>12</v>
      </c>
      <c r="F25" s="5" t="s">
        <v>13</v>
      </c>
      <c r="H25" t="s">
        <v>7</v>
      </c>
      <c r="K25" t="s">
        <v>36</v>
      </c>
      <c r="L25" t="s">
        <v>46</v>
      </c>
      <c r="M25" s="1"/>
      <c r="N25" s="1">
        <v>81</v>
      </c>
      <c r="O25" s="1">
        <v>119</v>
      </c>
      <c r="P25" s="1">
        <v>1</v>
      </c>
      <c r="Q25" s="1">
        <v>4</v>
      </c>
      <c r="S25" s="2" t="e">
        <f t="shared" si="2"/>
        <v>#DIV/0!</v>
      </c>
    </row>
    <row r="26" spans="1:19" x14ac:dyDescent="0.25">
      <c r="A26" s="6" t="s">
        <v>1</v>
      </c>
      <c r="B26" s="8">
        <v>258</v>
      </c>
      <c r="C26" s="8">
        <v>237</v>
      </c>
      <c r="D26" s="8">
        <v>216</v>
      </c>
      <c r="E26" s="8">
        <v>213</v>
      </c>
      <c r="F26" s="9">
        <v>193</v>
      </c>
      <c r="H26" s="2">
        <f>F26/B26</f>
        <v>0.74806201550387597</v>
      </c>
      <c r="K26" t="s">
        <v>36</v>
      </c>
      <c r="L26" t="s">
        <v>40</v>
      </c>
      <c r="M26" s="1">
        <v>6741</v>
      </c>
      <c r="N26" s="1">
        <v>6499</v>
      </c>
      <c r="O26" s="1">
        <v>6051</v>
      </c>
      <c r="P26" s="1">
        <v>6257</v>
      </c>
      <c r="Q26" s="1">
        <v>3971</v>
      </c>
      <c r="S26" s="2">
        <f t="shared" si="2"/>
        <v>0.5890817386144489</v>
      </c>
    </row>
    <row r="27" spans="1:19" x14ac:dyDescent="0.25">
      <c r="A27" s="7" t="s">
        <v>52</v>
      </c>
      <c r="B27" s="10">
        <v>85</v>
      </c>
      <c r="C27" s="10">
        <v>44</v>
      </c>
      <c r="D27" s="10">
        <v>29</v>
      </c>
      <c r="E27" s="10">
        <v>26</v>
      </c>
      <c r="F27" s="11">
        <v>19</v>
      </c>
      <c r="H27" s="2">
        <f>F27/B27</f>
        <v>0.22352941176470589</v>
      </c>
      <c r="K27" t="s">
        <v>36</v>
      </c>
      <c r="L27" t="s">
        <v>22</v>
      </c>
      <c r="M27" s="1">
        <v>255</v>
      </c>
      <c r="N27" s="1">
        <v>2565</v>
      </c>
      <c r="O27" s="1">
        <v>2417</v>
      </c>
      <c r="P27" s="1">
        <v>18550</v>
      </c>
      <c r="Q27" s="1">
        <v>2587</v>
      </c>
      <c r="S27" s="2">
        <f t="shared" si="2"/>
        <v>10.145098039215686</v>
      </c>
    </row>
    <row r="28" spans="1:19" x14ac:dyDescent="0.25">
      <c r="A28" s="6" t="s">
        <v>2</v>
      </c>
      <c r="B28" s="8">
        <v>13672</v>
      </c>
      <c r="C28" s="8">
        <v>12461</v>
      </c>
      <c r="D28" s="8">
        <v>12204</v>
      </c>
      <c r="E28" s="8">
        <v>11637</v>
      </c>
      <c r="F28" s="9">
        <v>9728</v>
      </c>
      <c r="H28" s="2">
        <f>F28/B28</f>
        <v>0.71152720889409016</v>
      </c>
      <c r="K28" t="s">
        <v>36</v>
      </c>
      <c r="L28" t="s">
        <v>21</v>
      </c>
      <c r="M28" s="1">
        <v>21</v>
      </c>
      <c r="N28" s="1">
        <v>26</v>
      </c>
      <c r="O28" s="1">
        <v>3342</v>
      </c>
      <c r="P28" s="1">
        <v>3280</v>
      </c>
      <c r="Q28" s="1">
        <v>43</v>
      </c>
      <c r="S28" s="2">
        <f t="shared" si="2"/>
        <v>2.0476190476190474</v>
      </c>
    </row>
    <row r="29" spans="1:19" x14ac:dyDescent="0.25">
      <c r="K29" t="s">
        <v>36</v>
      </c>
      <c r="L29" t="s">
        <v>47</v>
      </c>
      <c r="M29" s="1">
        <v>4887</v>
      </c>
      <c r="N29" s="1"/>
      <c r="O29" s="1"/>
      <c r="P29" s="1"/>
      <c r="Q29" s="1"/>
      <c r="S29" s="2">
        <f t="shared" si="2"/>
        <v>0</v>
      </c>
    </row>
    <row r="30" spans="1:19" x14ac:dyDescent="0.25">
      <c r="A30" t="s">
        <v>17</v>
      </c>
      <c r="K30" t="s">
        <v>36</v>
      </c>
      <c r="L30" t="s">
        <v>15</v>
      </c>
      <c r="M30" s="1">
        <v>145428</v>
      </c>
      <c r="N30" s="1">
        <v>143088</v>
      </c>
      <c r="O30" s="1">
        <v>153630</v>
      </c>
      <c r="P30" s="1">
        <v>161173</v>
      </c>
      <c r="Q30" s="1">
        <v>166574</v>
      </c>
      <c r="S30" s="2">
        <f t="shared" si="2"/>
        <v>1.1454052864647799</v>
      </c>
    </row>
    <row r="31" spans="1:19" x14ac:dyDescent="0.25">
      <c r="A31" s="3" t="s">
        <v>0</v>
      </c>
      <c r="B31" s="4" t="s">
        <v>9</v>
      </c>
      <c r="C31" s="4" t="s">
        <v>10</v>
      </c>
      <c r="D31" s="4" t="s">
        <v>11</v>
      </c>
      <c r="E31" s="4" t="s">
        <v>12</v>
      </c>
      <c r="F31" s="5" t="s">
        <v>13</v>
      </c>
      <c r="H31" t="s">
        <v>7</v>
      </c>
      <c r="K31" t="s">
        <v>41</v>
      </c>
      <c r="M31" s="1">
        <v>207540</v>
      </c>
      <c r="N31" s="1">
        <v>207080</v>
      </c>
      <c r="O31" s="1">
        <v>216199</v>
      </c>
      <c r="P31" s="1">
        <v>241713</v>
      </c>
      <c r="Q31" s="1">
        <v>228583</v>
      </c>
      <c r="S31" s="2">
        <f t="shared" si="2"/>
        <v>1.1013925026500915</v>
      </c>
    </row>
    <row r="32" spans="1:19" x14ac:dyDescent="0.25">
      <c r="A32" s="6" t="s">
        <v>1</v>
      </c>
      <c r="B32" s="8">
        <v>1259</v>
      </c>
      <c r="C32" s="8">
        <v>1242</v>
      </c>
      <c r="D32" s="8">
        <v>1220</v>
      </c>
      <c r="E32" s="8">
        <v>1109</v>
      </c>
      <c r="F32" s="9">
        <v>958</v>
      </c>
      <c r="H32" s="2">
        <f>F32/B32</f>
        <v>0.76092136616362194</v>
      </c>
      <c r="K32" t="s">
        <v>42</v>
      </c>
      <c r="M32" s="1">
        <v>202320</v>
      </c>
      <c r="N32" s="1">
        <v>202814</v>
      </c>
      <c r="O32" s="1">
        <v>211794</v>
      </c>
      <c r="P32" s="1">
        <v>236824</v>
      </c>
      <c r="Q32" s="1">
        <v>224883</v>
      </c>
      <c r="S32" s="2">
        <f t="shared" si="2"/>
        <v>1.1115213523131673</v>
      </c>
    </row>
    <row r="33" spans="1:19" x14ac:dyDescent="0.25">
      <c r="A33" s="7" t="s">
        <v>52</v>
      </c>
      <c r="B33" s="10">
        <v>546</v>
      </c>
      <c r="C33" s="10">
        <v>681</v>
      </c>
      <c r="D33" s="10">
        <v>1057</v>
      </c>
      <c r="E33" s="10">
        <v>1089</v>
      </c>
      <c r="F33" s="11">
        <v>1029</v>
      </c>
      <c r="H33" s="2">
        <f>F33/B33</f>
        <v>1.8846153846153846</v>
      </c>
      <c r="M33" s="1"/>
      <c r="N33" s="1"/>
      <c r="O33" s="1"/>
      <c r="P33" s="1"/>
      <c r="Q33" s="1"/>
    </row>
    <row r="34" spans="1:19" x14ac:dyDescent="0.25">
      <c r="A34" s="6" t="s">
        <v>2</v>
      </c>
      <c r="B34" s="8">
        <v>89390</v>
      </c>
      <c r="C34" s="8">
        <v>87869</v>
      </c>
      <c r="D34" s="8">
        <v>68715</v>
      </c>
      <c r="E34" s="8">
        <v>61513</v>
      </c>
      <c r="F34" s="9">
        <v>57996</v>
      </c>
      <c r="H34" s="2">
        <f>F34/B34</f>
        <v>0.64879740463139057</v>
      </c>
    </row>
    <row r="35" spans="1:19" x14ac:dyDescent="0.25">
      <c r="K35" t="s">
        <v>48</v>
      </c>
    </row>
    <row r="36" spans="1:19" x14ac:dyDescent="0.25">
      <c r="A36" t="s">
        <v>18</v>
      </c>
      <c r="K36" t="s">
        <v>32</v>
      </c>
      <c r="L36" t="s">
        <v>33</v>
      </c>
      <c r="M36" t="s">
        <v>9</v>
      </c>
      <c r="N36" t="s">
        <v>10</v>
      </c>
      <c r="O36" t="s">
        <v>11</v>
      </c>
      <c r="P36" t="s">
        <v>12</v>
      </c>
      <c r="Q36" t="s">
        <v>13</v>
      </c>
      <c r="S36" t="s">
        <v>7</v>
      </c>
    </row>
    <row r="37" spans="1:19" x14ac:dyDescent="0.25">
      <c r="A37" s="3" t="s">
        <v>0</v>
      </c>
      <c r="B37" s="4" t="s">
        <v>9</v>
      </c>
      <c r="C37" s="4" t="s">
        <v>10</v>
      </c>
      <c r="D37" s="4" t="s">
        <v>11</v>
      </c>
      <c r="E37" s="4" t="s">
        <v>12</v>
      </c>
      <c r="F37" s="5" t="s">
        <v>13</v>
      </c>
      <c r="H37" t="s">
        <v>7</v>
      </c>
      <c r="K37" t="s">
        <v>34</v>
      </c>
      <c r="L37" t="s">
        <v>49</v>
      </c>
      <c r="M37" s="1">
        <v>164</v>
      </c>
      <c r="N37" s="1"/>
      <c r="O37" s="1"/>
      <c r="P37" s="1"/>
      <c r="Q37" s="1"/>
      <c r="S37" s="2">
        <f>Q37/M37</f>
        <v>0</v>
      </c>
    </row>
    <row r="38" spans="1:19" x14ac:dyDescent="0.25">
      <c r="A38" s="6" t="s">
        <v>1</v>
      </c>
      <c r="B38" s="8">
        <v>509</v>
      </c>
      <c r="C38" s="8">
        <v>497</v>
      </c>
      <c r="D38" s="8">
        <v>491</v>
      </c>
      <c r="E38" s="8">
        <v>489</v>
      </c>
      <c r="F38" s="9">
        <v>461</v>
      </c>
      <c r="H38" s="2">
        <f>F38/B38</f>
        <v>0.90569744597249513</v>
      </c>
      <c r="K38" t="s">
        <v>34</v>
      </c>
      <c r="L38" t="s">
        <v>50</v>
      </c>
      <c r="M38" s="1">
        <v>5418</v>
      </c>
      <c r="N38" s="1"/>
      <c r="O38" s="1"/>
      <c r="P38" s="1"/>
      <c r="Q38" s="1"/>
      <c r="S38" s="2">
        <f>Q38/M38</f>
        <v>0</v>
      </c>
    </row>
    <row r="39" spans="1:19" x14ac:dyDescent="0.25">
      <c r="A39" s="7" t="s">
        <v>52</v>
      </c>
      <c r="B39" s="10">
        <v>202</v>
      </c>
      <c r="C39" s="10">
        <v>272</v>
      </c>
      <c r="D39" s="10">
        <v>255</v>
      </c>
      <c r="E39" s="10">
        <v>521</v>
      </c>
      <c r="F39" s="11">
        <v>236</v>
      </c>
      <c r="H39" s="2">
        <f>F39/B39</f>
        <v>1.1683168316831682</v>
      </c>
      <c r="K39" t="s">
        <v>34</v>
      </c>
      <c r="L39" t="s">
        <v>25</v>
      </c>
      <c r="M39" s="1">
        <v>7973</v>
      </c>
      <c r="N39" s="1">
        <v>13450</v>
      </c>
      <c r="O39" s="1">
        <v>12674</v>
      </c>
      <c r="P39" s="1">
        <v>12106</v>
      </c>
      <c r="Q39" s="1">
        <v>13346</v>
      </c>
      <c r="S39" s="2">
        <f>Q39/M39</f>
        <v>1.6738994105104728</v>
      </c>
    </row>
    <row r="40" spans="1:19" x14ac:dyDescent="0.25">
      <c r="A40" s="6" t="s">
        <v>2</v>
      </c>
      <c r="B40" s="8">
        <v>38074</v>
      </c>
      <c r="C40" s="8">
        <v>38316</v>
      </c>
      <c r="D40" s="8">
        <v>32891</v>
      </c>
      <c r="E40" s="8">
        <v>37750</v>
      </c>
      <c r="F40" s="9">
        <v>28351</v>
      </c>
      <c r="H40" s="2">
        <f>F40/B40</f>
        <v>0.74462888060093502</v>
      </c>
      <c r="K40" t="s">
        <v>36</v>
      </c>
      <c r="L40" t="s">
        <v>37</v>
      </c>
      <c r="M40" s="1">
        <v>424</v>
      </c>
      <c r="N40" s="1"/>
      <c r="O40" s="1"/>
      <c r="P40" s="1"/>
      <c r="Q40" s="1"/>
      <c r="S40" s="2">
        <f>Q40/M40</f>
        <v>0</v>
      </c>
    </row>
    <row r="41" spans="1:19" x14ac:dyDescent="0.25">
      <c r="K41" t="s">
        <v>36</v>
      </c>
      <c r="L41" t="s">
        <v>38</v>
      </c>
      <c r="M41" s="1">
        <v>89</v>
      </c>
      <c r="N41" s="1"/>
      <c r="O41" s="1"/>
      <c r="P41" s="1"/>
      <c r="Q41" s="1"/>
      <c r="S41" s="2">
        <f>Q41/M41</f>
        <v>0</v>
      </c>
    </row>
    <row r="42" spans="1:19" x14ac:dyDescent="0.25">
      <c r="A42" t="s">
        <v>19</v>
      </c>
      <c r="K42" t="s">
        <v>36</v>
      </c>
      <c r="L42" t="s">
        <v>17</v>
      </c>
      <c r="M42" s="1">
        <v>1426</v>
      </c>
      <c r="N42" s="1">
        <v>6898</v>
      </c>
      <c r="O42" s="1">
        <v>6082</v>
      </c>
      <c r="P42" s="1">
        <v>3877</v>
      </c>
      <c r="Q42" s="1">
        <v>3672</v>
      </c>
      <c r="S42" s="2">
        <f t="shared" ref="S42:S50" si="3">Q42/M42</f>
        <v>2.5750350631136043</v>
      </c>
    </row>
    <row r="43" spans="1:19" x14ac:dyDescent="0.25">
      <c r="A43" s="3" t="s">
        <v>0</v>
      </c>
      <c r="B43" s="4" t="s">
        <v>9</v>
      </c>
      <c r="C43" s="4" t="s">
        <v>10</v>
      </c>
      <c r="D43" s="4" t="s">
        <v>11</v>
      </c>
      <c r="E43" s="4" t="s">
        <v>12</v>
      </c>
      <c r="F43" s="5" t="s">
        <v>13</v>
      </c>
      <c r="H43" t="s">
        <v>7</v>
      </c>
      <c r="K43" t="s">
        <v>36</v>
      </c>
      <c r="L43" t="s">
        <v>39</v>
      </c>
      <c r="M43" s="1"/>
      <c r="N43" s="1">
        <v>204</v>
      </c>
      <c r="O43" s="1">
        <v>227</v>
      </c>
      <c r="P43" s="1">
        <v>225</v>
      </c>
      <c r="Q43" s="1">
        <v>205</v>
      </c>
      <c r="S43" s="2" t="e">
        <f t="shared" si="3"/>
        <v>#DIV/0!</v>
      </c>
    </row>
    <row r="44" spans="1:19" x14ac:dyDescent="0.25">
      <c r="A44" s="6" t="s">
        <v>1</v>
      </c>
      <c r="B44" s="8">
        <v>673</v>
      </c>
      <c r="C44" s="8">
        <v>639</v>
      </c>
      <c r="D44" s="8">
        <v>631</v>
      </c>
      <c r="E44" s="8">
        <v>597</v>
      </c>
      <c r="F44" s="9">
        <v>550</v>
      </c>
      <c r="H44" s="2">
        <f>F44/B44</f>
        <v>0.81723625557206536</v>
      </c>
      <c r="K44" t="s">
        <v>36</v>
      </c>
      <c r="L44" t="s">
        <v>40</v>
      </c>
      <c r="M44" s="1"/>
      <c r="N44" s="1">
        <v>3716</v>
      </c>
      <c r="O44" s="1">
        <v>3100</v>
      </c>
      <c r="P44" s="1">
        <v>2957</v>
      </c>
      <c r="Q44" s="1">
        <v>3279</v>
      </c>
      <c r="S44" s="2" t="e">
        <f t="shared" si="3"/>
        <v>#DIV/0!</v>
      </c>
    </row>
    <row r="45" spans="1:19" x14ac:dyDescent="0.25">
      <c r="A45" s="7" t="s">
        <v>52</v>
      </c>
      <c r="B45" s="10">
        <v>248</v>
      </c>
      <c r="C45" s="10">
        <v>221</v>
      </c>
      <c r="D45" s="10">
        <v>151</v>
      </c>
      <c r="E45" s="10">
        <v>273</v>
      </c>
      <c r="F45" s="11">
        <v>238</v>
      </c>
      <c r="H45" s="2">
        <f>F45/B45</f>
        <v>0.95967741935483875</v>
      </c>
      <c r="K45" t="s">
        <v>36</v>
      </c>
      <c r="L45" t="s">
        <v>22</v>
      </c>
      <c r="M45" s="1"/>
      <c r="N45" s="1">
        <v>2165</v>
      </c>
      <c r="O45" s="1">
        <v>2169</v>
      </c>
      <c r="P45" s="1">
        <v>2703</v>
      </c>
      <c r="Q45" s="1">
        <v>2555</v>
      </c>
      <c r="S45" s="2" t="e">
        <f t="shared" si="3"/>
        <v>#DIV/0!</v>
      </c>
    </row>
    <row r="46" spans="1:19" x14ac:dyDescent="0.25">
      <c r="A46" s="6" t="s">
        <v>2</v>
      </c>
      <c r="B46" s="8">
        <v>30003</v>
      </c>
      <c r="C46" s="8">
        <v>29619</v>
      </c>
      <c r="D46" s="8">
        <v>32564</v>
      </c>
      <c r="E46" s="8">
        <v>31061</v>
      </c>
      <c r="F46" s="9">
        <v>23917</v>
      </c>
      <c r="H46" s="2">
        <f>F46/B46</f>
        <v>0.79715361797153617</v>
      </c>
      <c r="K46" t="s">
        <v>36</v>
      </c>
      <c r="L46" t="s">
        <v>21</v>
      </c>
      <c r="M46" s="1"/>
      <c r="N46" s="1"/>
      <c r="O46" s="1"/>
      <c r="P46" s="1"/>
      <c r="Q46" s="1">
        <v>841</v>
      </c>
      <c r="S46" s="2" t="e">
        <f t="shared" si="3"/>
        <v>#DIV/0!</v>
      </c>
    </row>
    <row r="47" spans="1:19" x14ac:dyDescent="0.25">
      <c r="K47" t="s">
        <v>36</v>
      </c>
      <c r="L47" t="s">
        <v>47</v>
      </c>
      <c r="M47" s="1">
        <v>6247</v>
      </c>
      <c r="N47" s="1"/>
      <c r="O47" s="1"/>
      <c r="P47" s="1"/>
      <c r="Q47" s="1"/>
      <c r="S47" s="2">
        <f t="shared" si="3"/>
        <v>0</v>
      </c>
    </row>
    <row r="48" spans="1:19" x14ac:dyDescent="0.25">
      <c r="A48" t="s">
        <v>20</v>
      </c>
      <c r="K48" t="s">
        <v>36</v>
      </c>
      <c r="L48" t="s">
        <v>16</v>
      </c>
      <c r="M48" s="1">
        <v>13672</v>
      </c>
      <c r="N48" s="1">
        <v>12461</v>
      </c>
      <c r="O48" s="1">
        <v>12204</v>
      </c>
      <c r="P48" s="1">
        <v>11637</v>
      </c>
      <c r="Q48" s="1">
        <v>9728</v>
      </c>
      <c r="S48" s="2">
        <f t="shared" si="3"/>
        <v>0.71152720889409016</v>
      </c>
    </row>
    <row r="49" spans="1:19" x14ac:dyDescent="0.25">
      <c r="A49" s="3" t="s">
        <v>0</v>
      </c>
      <c r="B49" s="4" t="s">
        <v>9</v>
      </c>
      <c r="C49" s="4" t="s">
        <v>10</v>
      </c>
      <c r="D49" s="4" t="s">
        <v>11</v>
      </c>
      <c r="E49" s="4" t="s">
        <v>12</v>
      </c>
      <c r="F49" s="5" t="s">
        <v>13</v>
      </c>
      <c r="H49" t="s">
        <v>7</v>
      </c>
      <c r="K49" t="s">
        <v>41</v>
      </c>
      <c r="M49" s="1">
        <v>35413</v>
      </c>
      <c r="N49" s="1">
        <v>38894</v>
      </c>
      <c r="O49" s="1">
        <v>36456</v>
      </c>
      <c r="P49" s="1">
        <v>33505</v>
      </c>
      <c r="Q49" s="1">
        <v>33626</v>
      </c>
      <c r="S49" s="2">
        <f t="shared" si="3"/>
        <v>0.94953830514217941</v>
      </c>
    </row>
    <row r="50" spans="1:19" x14ac:dyDescent="0.25">
      <c r="A50" s="6" t="s">
        <v>1</v>
      </c>
      <c r="B50" s="8">
        <v>1094</v>
      </c>
      <c r="C50" s="8">
        <v>1070</v>
      </c>
      <c r="D50" s="8">
        <v>1083</v>
      </c>
      <c r="E50" s="8">
        <v>1065</v>
      </c>
      <c r="F50" s="9">
        <v>1055</v>
      </c>
      <c r="H50" s="2">
        <f>F50/B50</f>
        <v>0.96435100548446073</v>
      </c>
      <c r="K50" t="s">
        <v>42</v>
      </c>
      <c r="M50" s="1">
        <v>34227</v>
      </c>
      <c r="N50" s="1">
        <v>37401</v>
      </c>
      <c r="O50" s="1">
        <v>35210</v>
      </c>
      <c r="P50" s="1">
        <v>32463</v>
      </c>
      <c r="Q50" s="1">
        <v>32495</v>
      </c>
      <c r="S50" s="2">
        <f t="shared" si="3"/>
        <v>0.94939667513950976</v>
      </c>
    </row>
    <row r="51" spans="1:19" x14ac:dyDescent="0.25">
      <c r="A51" s="7" t="s">
        <v>52</v>
      </c>
      <c r="B51" s="10">
        <v>169</v>
      </c>
      <c r="C51" s="10">
        <v>115</v>
      </c>
      <c r="D51" s="10">
        <v>129</v>
      </c>
      <c r="E51" s="10">
        <v>187</v>
      </c>
      <c r="F51" s="11">
        <v>243</v>
      </c>
      <c r="H51" s="2">
        <f>F51/B51</f>
        <v>1.4378698224852071</v>
      </c>
    </row>
    <row r="52" spans="1:19" x14ac:dyDescent="0.25">
      <c r="A52" s="6" t="s">
        <v>2</v>
      </c>
      <c r="B52" s="8">
        <v>52158</v>
      </c>
      <c r="C52" s="8">
        <v>53481</v>
      </c>
      <c r="D52" s="8">
        <v>53038</v>
      </c>
      <c r="E52" s="8">
        <v>52075</v>
      </c>
      <c r="F52" s="9">
        <v>50294</v>
      </c>
      <c r="H52" s="2">
        <f>F52/B52</f>
        <v>0.96426243337551287</v>
      </c>
    </row>
    <row r="53" spans="1:19" x14ac:dyDescent="0.25">
      <c r="L53" t="s">
        <v>31</v>
      </c>
    </row>
    <row r="54" spans="1:19" x14ac:dyDescent="0.25">
      <c r="A54" t="s">
        <v>22</v>
      </c>
      <c r="L54" s="4" t="s">
        <v>0</v>
      </c>
      <c r="M54" s="4" t="s">
        <v>9</v>
      </c>
      <c r="N54" s="4" t="s">
        <v>10</v>
      </c>
      <c r="O54" s="4" t="s">
        <v>11</v>
      </c>
      <c r="P54" s="4" t="s">
        <v>12</v>
      </c>
      <c r="Q54" s="5" t="s">
        <v>13</v>
      </c>
    </row>
    <row r="55" spans="1:19" x14ac:dyDescent="0.25">
      <c r="A55" s="3" t="s">
        <v>0</v>
      </c>
      <c r="B55" s="4" t="s">
        <v>9</v>
      </c>
      <c r="C55" s="4" t="s">
        <v>10</v>
      </c>
      <c r="D55" s="4" t="s">
        <v>11</v>
      </c>
      <c r="E55" s="4" t="s">
        <v>12</v>
      </c>
      <c r="F55" s="5" t="s">
        <v>13</v>
      </c>
      <c r="H55" t="s">
        <v>7</v>
      </c>
      <c r="L55" s="12" t="s">
        <v>2</v>
      </c>
      <c r="M55" s="10">
        <v>46939</v>
      </c>
      <c r="N55" s="10">
        <v>45942</v>
      </c>
      <c r="O55" s="10">
        <v>47441</v>
      </c>
      <c r="P55" s="10">
        <v>47845</v>
      </c>
      <c r="Q55" s="11">
        <v>48659</v>
      </c>
    </row>
    <row r="56" spans="1:19" x14ac:dyDescent="0.25">
      <c r="A56" s="6" t="s">
        <v>1</v>
      </c>
      <c r="B56" s="8">
        <v>348</v>
      </c>
      <c r="C56" s="8">
        <v>378</v>
      </c>
      <c r="D56" s="8">
        <v>455</v>
      </c>
      <c r="E56" s="8">
        <v>541</v>
      </c>
      <c r="F56" s="9">
        <v>515</v>
      </c>
      <c r="H56" s="2">
        <f>F56/B56</f>
        <v>1.4798850574712643</v>
      </c>
    </row>
    <row r="57" spans="1:19" x14ac:dyDescent="0.25">
      <c r="A57" s="7" t="s">
        <v>52</v>
      </c>
      <c r="B57" s="10">
        <v>170</v>
      </c>
      <c r="C57" s="10">
        <v>239</v>
      </c>
      <c r="D57" s="10">
        <v>389</v>
      </c>
      <c r="E57" s="10">
        <v>474</v>
      </c>
      <c r="F57" s="11">
        <v>431</v>
      </c>
      <c r="H57" s="2">
        <f>F57/B57</f>
        <v>2.5352941176470587</v>
      </c>
      <c r="L57" t="s">
        <v>43</v>
      </c>
    </row>
    <row r="58" spans="1:19" x14ac:dyDescent="0.25">
      <c r="A58" s="6" t="s">
        <v>2</v>
      </c>
      <c r="B58" s="8">
        <v>25132</v>
      </c>
      <c r="C58" s="8">
        <v>28586</v>
      </c>
      <c r="D58" s="8">
        <v>35292</v>
      </c>
      <c r="E58" s="8">
        <v>50447</v>
      </c>
      <c r="F58" s="9">
        <v>41480</v>
      </c>
      <c r="H58" s="2">
        <f>F58/B58</f>
        <v>1.6504854368932038</v>
      </c>
      <c r="L58" s="4" t="s">
        <v>0</v>
      </c>
      <c r="M58" s="4" t="s">
        <v>9</v>
      </c>
      <c r="N58" s="4" t="s">
        <v>10</v>
      </c>
      <c r="O58" s="4" t="s">
        <v>11</v>
      </c>
      <c r="P58" s="4" t="s">
        <v>12</v>
      </c>
      <c r="Q58" s="5" t="s">
        <v>13</v>
      </c>
    </row>
    <row r="59" spans="1:19" x14ac:dyDescent="0.25">
      <c r="L59" s="12" t="s">
        <v>2</v>
      </c>
      <c r="M59" s="8">
        <v>202320</v>
      </c>
      <c r="N59" s="8">
        <v>202814</v>
      </c>
      <c r="O59" s="8">
        <v>211794</v>
      </c>
      <c r="P59" s="8">
        <v>236824</v>
      </c>
      <c r="Q59" s="9">
        <v>224883</v>
      </c>
    </row>
    <row r="60" spans="1:19" x14ac:dyDescent="0.25">
      <c r="A60" t="s">
        <v>21</v>
      </c>
    </row>
    <row r="61" spans="1:19" x14ac:dyDescent="0.25">
      <c r="A61" s="3" t="s">
        <v>0</v>
      </c>
      <c r="B61" s="4" t="s">
        <v>9</v>
      </c>
      <c r="C61" s="4" t="s">
        <v>10</v>
      </c>
      <c r="D61" s="4" t="s">
        <v>11</v>
      </c>
      <c r="E61" s="4" t="s">
        <v>12</v>
      </c>
      <c r="F61" s="5" t="s">
        <v>13</v>
      </c>
      <c r="H61" t="s">
        <v>7</v>
      </c>
      <c r="L61" t="s">
        <v>48</v>
      </c>
    </row>
    <row r="62" spans="1:19" x14ac:dyDescent="0.25">
      <c r="A62" s="6" t="s">
        <v>1</v>
      </c>
      <c r="B62" s="8">
        <v>301</v>
      </c>
      <c r="C62" s="8">
        <v>312</v>
      </c>
      <c r="D62" s="8">
        <v>319</v>
      </c>
      <c r="E62" s="8">
        <v>334</v>
      </c>
      <c r="F62" s="9">
        <v>325</v>
      </c>
      <c r="H62" s="2">
        <f>F62/B62</f>
        <v>1.0797342192691031</v>
      </c>
      <c r="L62" s="4" t="s">
        <v>0</v>
      </c>
      <c r="M62" s="4" t="s">
        <v>9</v>
      </c>
      <c r="N62" s="4" t="s">
        <v>10</v>
      </c>
      <c r="O62" s="4" t="s">
        <v>11</v>
      </c>
      <c r="P62" s="4" t="s">
        <v>12</v>
      </c>
      <c r="Q62" s="5" t="s">
        <v>13</v>
      </c>
    </row>
    <row r="63" spans="1:19" x14ac:dyDescent="0.25">
      <c r="A63" s="7" t="s">
        <v>52</v>
      </c>
      <c r="B63" s="10">
        <v>101</v>
      </c>
      <c r="C63" s="10">
        <v>103</v>
      </c>
      <c r="D63" s="10">
        <v>128</v>
      </c>
      <c r="E63" s="10">
        <v>115</v>
      </c>
      <c r="F63" s="11">
        <v>114</v>
      </c>
      <c r="H63" s="2">
        <f>F63/B63</f>
        <v>1.1287128712871286</v>
      </c>
      <c r="L63" s="12" t="s">
        <v>2</v>
      </c>
      <c r="M63" s="10">
        <v>34227</v>
      </c>
      <c r="N63" s="10">
        <v>37401</v>
      </c>
      <c r="O63" s="10">
        <v>35210</v>
      </c>
      <c r="P63" s="10">
        <v>32463</v>
      </c>
      <c r="Q63" s="11">
        <v>32495</v>
      </c>
    </row>
    <row r="64" spans="1:19" x14ac:dyDescent="0.25">
      <c r="A64" s="6" t="s">
        <v>2</v>
      </c>
      <c r="B64" s="8">
        <v>14642</v>
      </c>
      <c r="C64" s="8">
        <v>14298</v>
      </c>
      <c r="D64" s="8">
        <v>15875</v>
      </c>
      <c r="E64" s="8">
        <v>17522</v>
      </c>
      <c r="F64" s="9">
        <v>17133</v>
      </c>
      <c r="H64" s="2">
        <f>F64/B64</f>
        <v>1.1701270318262533</v>
      </c>
    </row>
    <row r="66" spans="1:8" x14ac:dyDescent="0.25">
      <c r="A66" t="s">
        <v>23</v>
      </c>
    </row>
    <row r="67" spans="1:8" x14ac:dyDescent="0.25">
      <c r="A67" s="3" t="s">
        <v>0</v>
      </c>
      <c r="B67" s="4" t="s">
        <v>9</v>
      </c>
      <c r="C67" s="4" t="s">
        <v>10</v>
      </c>
      <c r="D67" s="4" t="s">
        <v>11</v>
      </c>
      <c r="E67" s="4" t="s">
        <v>12</v>
      </c>
      <c r="F67" s="5" t="s">
        <v>13</v>
      </c>
      <c r="H67" t="s">
        <v>7</v>
      </c>
    </row>
    <row r="68" spans="1:8" x14ac:dyDescent="0.25">
      <c r="A68" s="6" t="s">
        <v>1</v>
      </c>
      <c r="B68" s="8">
        <v>315</v>
      </c>
      <c r="C68" s="8">
        <v>322</v>
      </c>
      <c r="D68" s="8">
        <v>323</v>
      </c>
      <c r="E68" s="8">
        <v>325</v>
      </c>
      <c r="F68" s="9">
        <v>322</v>
      </c>
      <c r="H68" s="2">
        <f>F68/B68</f>
        <v>1.0222222222222221</v>
      </c>
    </row>
    <row r="69" spans="1:8" x14ac:dyDescent="0.25">
      <c r="A69" s="7" t="s">
        <v>52</v>
      </c>
      <c r="B69" s="10">
        <v>2188</v>
      </c>
      <c r="C69" s="10">
        <v>2302</v>
      </c>
      <c r="D69" s="10">
        <v>2270</v>
      </c>
      <c r="E69" s="10">
        <v>2926</v>
      </c>
      <c r="F69" s="11">
        <v>2347</v>
      </c>
      <c r="H69" s="2">
        <f>F69/B69</f>
        <v>1.0726691042047531</v>
      </c>
    </row>
    <row r="70" spans="1:8" x14ac:dyDescent="0.25">
      <c r="A70" s="6" t="s">
        <v>2</v>
      </c>
      <c r="B70" s="8">
        <v>110995</v>
      </c>
      <c r="C70" s="8">
        <v>114887</v>
      </c>
      <c r="D70" s="8">
        <v>120209</v>
      </c>
      <c r="E70" s="8">
        <v>123295</v>
      </c>
      <c r="F70" s="9">
        <v>117580</v>
      </c>
      <c r="H70" s="2">
        <f>F70/B70</f>
        <v>1.0593269967115635</v>
      </c>
    </row>
    <row r="72" spans="1:8" x14ac:dyDescent="0.25">
      <c r="A72" t="s">
        <v>24</v>
      </c>
    </row>
    <row r="73" spans="1:8" x14ac:dyDescent="0.25">
      <c r="A73" s="3" t="s">
        <v>0</v>
      </c>
      <c r="B73" s="4" t="s">
        <v>9</v>
      </c>
      <c r="C73" s="4" t="s">
        <v>10</v>
      </c>
      <c r="D73" s="4" t="s">
        <v>11</v>
      </c>
      <c r="E73" s="4" t="s">
        <v>12</v>
      </c>
      <c r="F73" s="5" t="s">
        <v>13</v>
      </c>
      <c r="H73" t="s">
        <v>7</v>
      </c>
    </row>
    <row r="74" spans="1:8" x14ac:dyDescent="0.25">
      <c r="A74" s="6" t="s">
        <v>1</v>
      </c>
      <c r="B74" s="8">
        <v>130</v>
      </c>
      <c r="C74" s="8">
        <v>126</v>
      </c>
      <c r="D74" s="8">
        <v>121</v>
      </c>
      <c r="E74" s="8">
        <v>126</v>
      </c>
      <c r="F74" s="9">
        <v>122</v>
      </c>
      <c r="H74" s="2">
        <f>F74/B74</f>
        <v>0.93846153846153846</v>
      </c>
    </row>
    <row r="75" spans="1:8" x14ac:dyDescent="0.25">
      <c r="A75" s="7" t="s">
        <v>52</v>
      </c>
      <c r="B75" s="10">
        <v>135</v>
      </c>
      <c r="C75" s="10">
        <v>137</v>
      </c>
      <c r="D75" s="10">
        <v>141</v>
      </c>
      <c r="E75" s="10">
        <v>179</v>
      </c>
      <c r="F75" s="11">
        <v>161</v>
      </c>
      <c r="H75" s="2">
        <f>F75/B75</f>
        <v>1.1925925925925926</v>
      </c>
    </row>
    <row r="76" spans="1:8" x14ac:dyDescent="0.25">
      <c r="A76" s="6" t="s">
        <v>2</v>
      </c>
      <c r="B76" s="8">
        <v>6349</v>
      </c>
      <c r="C76" s="8">
        <v>5598</v>
      </c>
      <c r="D76" s="8">
        <v>5233</v>
      </c>
      <c r="E76" s="8">
        <v>4767</v>
      </c>
      <c r="F76" s="9">
        <v>3576</v>
      </c>
      <c r="H76" s="2">
        <f>F76/B76</f>
        <v>0.56323830524492047</v>
      </c>
    </row>
    <row r="78" spans="1:8" x14ac:dyDescent="0.25">
      <c r="A78" t="s">
        <v>25</v>
      </c>
    </row>
    <row r="79" spans="1:8" x14ac:dyDescent="0.25">
      <c r="A79" s="3" t="s">
        <v>0</v>
      </c>
      <c r="B79" s="4" t="s">
        <v>9</v>
      </c>
      <c r="C79" s="4" t="s">
        <v>10</v>
      </c>
      <c r="D79" s="4" t="s">
        <v>11</v>
      </c>
      <c r="E79" s="4" t="s">
        <v>12</v>
      </c>
      <c r="F79" s="5" t="s">
        <v>13</v>
      </c>
      <c r="H79" t="s">
        <v>7</v>
      </c>
    </row>
    <row r="80" spans="1:8" x14ac:dyDescent="0.25">
      <c r="A80" s="6" t="s">
        <v>1</v>
      </c>
      <c r="B80" s="8">
        <v>3051</v>
      </c>
      <c r="C80" s="8">
        <v>3020</v>
      </c>
      <c r="D80" s="8">
        <v>2820</v>
      </c>
      <c r="E80" s="8">
        <v>2685</v>
      </c>
      <c r="F80" s="9">
        <v>2651</v>
      </c>
      <c r="H80" s="2">
        <f>F80/B80</f>
        <v>0.86889544411668307</v>
      </c>
    </row>
    <row r="81" spans="1:8" x14ac:dyDescent="0.25">
      <c r="A81" s="7" t="s">
        <v>52</v>
      </c>
      <c r="B81" s="10">
        <v>7134</v>
      </c>
      <c r="C81" s="10">
        <v>7170</v>
      </c>
      <c r="D81" s="10">
        <v>7523</v>
      </c>
      <c r="E81" s="10">
        <v>7698</v>
      </c>
      <c r="F81" s="11">
        <v>7525</v>
      </c>
      <c r="H81" s="2">
        <f>F81/B81</f>
        <v>1.0548079618727222</v>
      </c>
    </row>
    <row r="82" spans="1:8" x14ac:dyDescent="0.25">
      <c r="A82" s="6" t="s">
        <v>2</v>
      </c>
      <c r="B82" s="8">
        <v>271845</v>
      </c>
      <c r="C82" s="8">
        <v>263590</v>
      </c>
      <c r="D82" s="8">
        <v>279448</v>
      </c>
      <c r="E82" s="8">
        <v>285840</v>
      </c>
      <c r="F82" s="9">
        <v>282988</v>
      </c>
      <c r="H82" s="2">
        <f>F82/B82</f>
        <v>1.0409902701907336</v>
      </c>
    </row>
    <row r="84" spans="1:8" x14ac:dyDescent="0.25">
      <c r="A84" t="s">
        <v>26</v>
      </c>
    </row>
    <row r="85" spans="1:8" x14ac:dyDescent="0.25">
      <c r="A85" s="3" t="s">
        <v>0</v>
      </c>
      <c r="B85" s="4" t="s">
        <v>9</v>
      </c>
      <c r="C85" s="4" t="s">
        <v>10</v>
      </c>
      <c r="D85" s="4" t="s">
        <v>11</v>
      </c>
      <c r="E85" s="4" t="s">
        <v>12</v>
      </c>
      <c r="F85" s="5" t="s">
        <v>13</v>
      </c>
      <c r="H85" t="s">
        <v>7</v>
      </c>
    </row>
    <row r="86" spans="1:8" x14ac:dyDescent="0.25">
      <c r="A86" s="6" t="s">
        <v>1</v>
      </c>
      <c r="B86" s="8">
        <v>327</v>
      </c>
      <c r="C86" s="8">
        <v>325</v>
      </c>
      <c r="D86" s="8">
        <v>326</v>
      </c>
      <c r="E86" s="8">
        <v>320</v>
      </c>
      <c r="F86" s="9">
        <v>319</v>
      </c>
      <c r="H86" s="2">
        <f>F86/B86</f>
        <v>0.97553516819571862</v>
      </c>
    </row>
    <row r="87" spans="1:8" x14ac:dyDescent="0.25">
      <c r="A87" s="7" t="s">
        <v>52</v>
      </c>
      <c r="B87" s="10"/>
      <c r="C87" s="10">
        <v>54</v>
      </c>
      <c r="D87" s="10">
        <v>104</v>
      </c>
      <c r="E87" s="10">
        <v>141</v>
      </c>
      <c r="F87" s="11">
        <v>147</v>
      </c>
      <c r="H87" s="2" t="e">
        <f>F87/B87</f>
        <v>#DIV/0!</v>
      </c>
    </row>
    <row r="88" spans="1:8" x14ac:dyDescent="0.25">
      <c r="A88" s="6" t="s">
        <v>2</v>
      </c>
      <c r="B88" s="8">
        <v>60909</v>
      </c>
      <c r="C88" s="8">
        <v>61042</v>
      </c>
      <c r="D88" s="8">
        <v>61611</v>
      </c>
      <c r="E88" s="8">
        <v>62089</v>
      </c>
      <c r="F88" s="9">
        <v>60977</v>
      </c>
      <c r="H88" s="2">
        <f>F88/B88</f>
        <v>1.0011164195767457</v>
      </c>
    </row>
    <row r="90" spans="1:8" x14ac:dyDescent="0.25">
      <c r="A90" t="s">
        <v>27</v>
      </c>
    </row>
    <row r="91" spans="1:8" x14ac:dyDescent="0.25">
      <c r="A91" s="3" t="s">
        <v>0</v>
      </c>
      <c r="B91" s="4" t="s">
        <v>9</v>
      </c>
      <c r="C91" s="4" t="s">
        <v>10</v>
      </c>
      <c r="D91" s="4" t="s">
        <v>11</v>
      </c>
      <c r="E91" s="4" t="s">
        <v>12</v>
      </c>
      <c r="F91" s="5" t="s">
        <v>13</v>
      </c>
      <c r="H91" t="s">
        <v>7</v>
      </c>
    </row>
    <row r="92" spans="1:8" x14ac:dyDescent="0.25">
      <c r="A92" s="6" t="s">
        <v>1</v>
      </c>
      <c r="B92" s="8">
        <v>167</v>
      </c>
      <c r="C92" s="8">
        <v>77</v>
      </c>
      <c r="D92" s="8">
        <v>75</v>
      </c>
      <c r="E92" s="8">
        <v>76</v>
      </c>
      <c r="F92" s="9">
        <v>79</v>
      </c>
      <c r="H92" s="2">
        <f>F92/B92</f>
        <v>0.47305389221556887</v>
      </c>
    </row>
    <row r="93" spans="1:8" x14ac:dyDescent="0.25">
      <c r="A93" s="7" t="s">
        <v>52</v>
      </c>
      <c r="B93" s="10">
        <v>708</v>
      </c>
      <c r="C93" s="10">
        <v>975</v>
      </c>
      <c r="D93" s="10">
        <v>877</v>
      </c>
      <c r="E93" s="10">
        <v>1109</v>
      </c>
      <c r="F93" s="11">
        <v>1158</v>
      </c>
      <c r="H93" s="2">
        <f>F93/B93</f>
        <v>1.6355932203389831</v>
      </c>
    </row>
    <row r="94" spans="1:8" x14ac:dyDescent="0.25">
      <c r="A94" s="6" t="s">
        <v>2</v>
      </c>
      <c r="B94" s="8">
        <v>31235</v>
      </c>
      <c r="C94" s="8">
        <v>25190</v>
      </c>
      <c r="D94" s="8">
        <v>24238</v>
      </c>
      <c r="E94" s="8">
        <v>24311</v>
      </c>
      <c r="F94" s="9">
        <v>27011</v>
      </c>
      <c r="H94" s="2">
        <f>F94/B94</f>
        <v>0.86476708820233716</v>
      </c>
    </row>
    <row r="97" spans="1:6" x14ac:dyDescent="0.25">
      <c r="A97" s="3" t="s">
        <v>0</v>
      </c>
      <c r="B97" s="4" t="s">
        <v>10</v>
      </c>
      <c r="C97" s="4" t="s">
        <v>11</v>
      </c>
      <c r="D97" s="4" t="s">
        <v>12</v>
      </c>
      <c r="E97" s="5" t="s">
        <v>13</v>
      </c>
      <c r="F97" s="16" t="s">
        <v>57</v>
      </c>
    </row>
    <row r="98" spans="1:6" x14ac:dyDescent="0.25">
      <c r="A98" s="6" t="s">
        <v>58</v>
      </c>
      <c r="B98" s="8">
        <v>1361665</v>
      </c>
      <c r="C98" s="8">
        <v>1389752</v>
      </c>
      <c r="D98" s="8">
        <v>1426440</v>
      </c>
      <c r="E98" s="9">
        <v>1405165</v>
      </c>
      <c r="F98" s="1">
        <f>SUM(B98:E98)/4</f>
        <v>1395755.5</v>
      </c>
    </row>
    <row r="99" spans="1:6" x14ac:dyDescent="0.25">
      <c r="A99" s="7" t="s">
        <v>56</v>
      </c>
      <c r="B99" s="10">
        <f>194363+52539</f>
        <v>246902</v>
      </c>
      <c r="C99" s="10">
        <f>169029+63223</f>
        <v>232252</v>
      </c>
      <c r="D99" s="10">
        <f>171232+69380</f>
        <v>240612</v>
      </c>
      <c r="E99" s="11">
        <f>135115+67192</f>
        <v>202307</v>
      </c>
      <c r="F99" s="1">
        <f>SUM(B99:E99)/4</f>
        <v>230518.25</v>
      </c>
    </row>
    <row r="100" spans="1:6" x14ac:dyDescent="0.25">
      <c r="A100" s="6" t="s">
        <v>29</v>
      </c>
      <c r="B100" s="14">
        <f>14.27%+3.86%</f>
        <v>0.18129999999999999</v>
      </c>
      <c r="C100" s="14">
        <f>12.16%+4.55%</f>
        <v>0.1671</v>
      </c>
      <c r="D100" s="14">
        <f>12%+4.86%</f>
        <v>0.1686</v>
      </c>
      <c r="E100" s="15">
        <f>9.62%+4.78%</f>
        <v>0.14399999999999999</v>
      </c>
      <c r="F100" s="17">
        <f>F99/F98</f>
        <v>0.16515661231497925</v>
      </c>
    </row>
  </sheetData>
  <conditionalFormatting sqref="H14:H16 H2:H10 H95:H96 H104:H1048576">
    <cfRule type="cellIs" dxfId="79" priority="59" operator="lessThan">
      <formula>1</formula>
    </cfRule>
    <cfRule type="cellIs" dxfId="78" priority="60" operator="greaterThan">
      <formula>1</formula>
    </cfRule>
  </conditionalFormatting>
  <conditionalFormatting sqref="H20:H22">
    <cfRule type="cellIs" dxfId="77" priority="57" operator="lessThan">
      <formula>1</formula>
    </cfRule>
    <cfRule type="cellIs" dxfId="76" priority="58" operator="greaterThan">
      <formula>1</formula>
    </cfRule>
  </conditionalFormatting>
  <conditionalFormatting sqref="H26:H28">
    <cfRule type="cellIs" dxfId="75" priority="55" operator="lessThan">
      <formula>1</formula>
    </cfRule>
    <cfRule type="cellIs" dxfId="74" priority="56" operator="greaterThan">
      <formula>1</formula>
    </cfRule>
  </conditionalFormatting>
  <conditionalFormatting sqref="H32:H34">
    <cfRule type="cellIs" dxfId="73" priority="53" operator="lessThan">
      <formula>1</formula>
    </cfRule>
    <cfRule type="cellIs" dxfId="72" priority="54" operator="greaterThan">
      <formula>1</formula>
    </cfRule>
  </conditionalFormatting>
  <conditionalFormatting sqref="H38:H40">
    <cfRule type="cellIs" dxfId="71" priority="51" operator="lessThan">
      <formula>1</formula>
    </cfRule>
    <cfRule type="cellIs" dxfId="70" priority="52" operator="greaterThan">
      <formula>1</formula>
    </cfRule>
  </conditionalFormatting>
  <conditionalFormatting sqref="H44:H46">
    <cfRule type="cellIs" dxfId="69" priority="49" operator="lessThan">
      <formula>1</formula>
    </cfRule>
    <cfRule type="cellIs" dxfId="68" priority="50" operator="greaterThan">
      <formula>1</formula>
    </cfRule>
  </conditionalFormatting>
  <conditionalFormatting sqref="H50:H52">
    <cfRule type="cellIs" dxfId="67" priority="47" operator="lessThan">
      <formula>1</formula>
    </cfRule>
    <cfRule type="cellIs" dxfId="66" priority="48" operator="greaterThan">
      <formula>1</formula>
    </cfRule>
  </conditionalFormatting>
  <conditionalFormatting sqref="H56:H58">
    <cfRule type="cellIs" dxfId="65" priority="45" operator="lessThan">
      <formula>1</formula>
    </cfRule>
    <cfRule type="cellIs" dxfId="64" priority="46" operator="greaterThan">
      <formula>1</formula>
    </cfRule>
  </conditionalFormatting>
  <conditionalFormatting sqref="H62:H64">
    <cfRule type="cellIs" dxfId="63" priority="43" operator="lessThan">
      <formula>1</formula>
    </cfRule>
    <cfRule type="cellIs" dxfId="62" priority="44" operator="greaterThan">
      <formula>1</formula>
    </cfRule>
  </conditionalFormatting>
  <conditionalFormatting sqref="H68:H70">
    <cfRule type="cellIs" dxfId="61" priority="41" operator="lessThan">
      <formula>1</formula>
    </cfRule>
    <cfRule type="cellIs" dxfId="60" priority="42" operator="greaterThan">
      <formula>1</formula>
    </cfRule>
  </conditionalFormatting>
  <conditionalFormatting sqref="H74:H76">
    <cfRule type="cellIs" dxfId="59" priority="39" operator="lessThan">
      <formula>1</formula>
    </cfRule>
    <cfRule type="cellIs" dxfId="58" priority="40" operator="greaterThan">
      <formula>1</formula>
    </cfRule>
  </conditionalFormatting>
  <conditionalFormatting sqref="H80:H82">
    <cfRule type="cellIs" dxfId="57" priority="37" operator="lessThan">
      <formula>1</formula>
    </cfRule>
    <cfRule type="cellIs" dxfId="56" priority="38" operator="greaterThan">
      <formula>1</formula>
    </cfRule>
  </conditionalFormatting>
  <conditionalFormatting sqref="H86:H88">
    <cfRule type="cellIs" dxfId="55" priority="35" operator="lessThan">
      <formula>1</formula>
    </cfRule>
    <cfRule type="cellIs" dxfId="54" priority="36" operator="greaterThan">
      <formula>1</formula>
    </cfRule>
  </conditionalFormatting>
  <conditionalFormatting sqref="H92:H94">
    <cfRule type="cellIs" dxfId="53" priority="33" operator="lessThan">
      <formula>1</formula>
    </cfRule>
    <cfRule type="cellIs" dxfId="52" priority="34" operator="greaterThan">
      <formula>1</formula>
    </cfRule>
  </conditionalFormatting>
  <conditionalFormatting sqref="S3:S5">
    <cfRule type="cellIs" dxfId="51" priority="31" operator="lessThan">
      <formula>1</formula>
    </cfRule>
    <cfRule type="cellIs" dxfId="50" priority="32" operator="greaterThan">
      <formula>1</formula>
    </cfRule>
  </conditionalFormatting>
  <conditionalFormatting sqref="S6">
    <cfRule type="cellIs" dxfId="49" priority="29" operator="lessThan">
      <formula>1</formula>
    </cfRule>
    <cfRule type="cellIs" dxfId="48" priority="30" operator="greaterThan">
      <formula>1</formula>
    </cfRule>
  </conditionalFormatting>
  <conditionalFormatting sqref="S7">
    <cfRule type="cellIs" dxfId="47" priority="27" operator="lessThan">
      <formula>1</formula>
    </cfRule>
    <cfRule type="cellIs" dxfId="46" priority="28" operator="greaterThan">
      <formula>1</formula>
    </cfRule>
  </conditionalFormatting>
  <conditionalFormatting sqref="S8">
    <cfRule type="cellIs" dxfId="45" priority="25" operator="lessThan">
      <formula>1</formula>
    </cfRule>
    <cfRule type="cellIs" dxfId="44" priority="26" operator="greaterThan">
      <formula>1</formula>
    </cfRule>
  </conditionalFormatting>
  <conditionalFormatting sqref="S9">
    <cfRule type="cellIs" dxfId="43" priority="23" operator="lessThan">
      <formula>1</formula>
    </cfRule>
    <cfRule type="cellIs" dxfId="42" priority="24" operator="greaterThan">
      <formula>1</formula>
    </cfRule>
  </conditionalFormatting>
  <conditionalFormatting sqref="S10">
    <cfRule type="cellIs" dxfId="41" priority="21" operator="lessThan">
      <formula>1</formula>
    </cfRule>
    <cfRule type="cellIs" dxfId="40" priority="22" operator="greaterThan">
      <formula>1</formula>
    </cfRule>
  </conditionalFormatting>
  <conditionalFormatting sqref="S11">
    <cfRule type="cellIs" dxfId="39" priority="19" operator="lessThan">
      <formula>1</formula>
    </cfRule>
    <cfRule type="cellIs" dxfId="38" priority="20" operator="greaterThan">
      <formula>1</formula>
    </cfRule>
  </conditionalFormatting>
  <conditionalFormatting sqref="S12">
    <cfRule type="cellIs" dxfId="37" priority="17" operator="lessThan">
      <formula>1</formula>
    </cfRule>
    <cfRule type="cellIs" dxfId="36" priority="18" operator="greaterThan">
      <formula>1</formula>
    </cfRule>
  </conditionalFormatting>
  <conditionalFormatting sqref="S13">
    <cfRule type="cellIs" dxfId="35" priority="15" operator="lessThan">
      <formula>1</formula>
    </cfRule>
    <cfRule type="cellIs" dxfId="34" priority="16" operator="greaterThan">
      <formula>1</formula>
    </cfRule>
  </conditionalFormatting>
  <conditionalFormatting sqref="S14">
    <cfRule type="cellIs" dxfId="33" priority="13" operator="lessThan">
      <formula>1</formula>
    </cfRule>
    <cfRule type="cellIs" dxfId="32" priority="14" operator="greaterThan">
      <formula>1</formula>
    </cfRule>
  </conditionalFormatting>
  <conditionalFormatting sqref="S18:S20">
    <cfRule type="cellIs" dxfId="31" priority="11" operator="lessThan">
      <formula>1</formula>
    </cfRule>
    <cfRule type="cellIs" dxfId="30" priority="12" operator="greaterThan">
      <formula>1</formula>
    </cfRule>
  </conditionalFormatting>
  <conditionalFormatting sqref="S21">
    <cfRule type="cellIs" dxfId="29" priority="9" operator="lessThan">
      <formula>1</formula>
    </cfRule>
    <cfRule type="cellIs" dxfId="28" priority="10" operator="greaterThan">
      <formula>1</formula>
    </cfRule>
  </conditionalFormatting>
  <conditionalFormatting sqref="S22:S32">
    <cfRule type="cellIs" dxfId="27" priority="7" operator="lessThan">
      <formula>1</formula>
    </cfRule>
    <cfRule type="cellIs" dxfId="26" priority="8" operator="greaterThan">
      <formula>1</formula>
    </cfRule>
  </conditionalFormatting>
  <conditionalFormatting sqref="S37:S39">
    <cfRule type="cellIs" dxfId="25" priority="5" operator="lessThan">
      <formula>1</formula>
    </cfRule>
    <cfRule type="cellIs" dxfId="24" priority="6" operator="greaterThan">
      <formula>1</formula>
    </cfRule>
  </conditionalFormatting>
  <conditionalFormatting sqref="S40">
    <cfRule type="cellIs" dxfId="23" priority="3" operator="lessThan">
      <formula>1</formula>
    </cfRule>
    <cfRule type="cellIs" dxfId="22" priority="4" operator="greaterThan">
      <formula>1</formula>
    </cfRule>
  </conditionalFormatting>
  <conditionalFormatting sqref="S41:S50">
    <cfRule type="cellIs" dxfId="21" priority="1" operator="lessThan">
      <formula>1</formula>
    </cfRule>
    <cfRule type="cellIs" dxfId="20" priority="2" operator="greaterThan">
      <formula>1</formula>
    </cfRule>
  </conditionalFormatting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4C3A-EB78-4580-A4D6-FAF51ABD18B8}">
  <sheetPr>
    <pageSetUpPr fitToPage="1"/>
  </sheetPr>
  <dimension ref="A1"/>
  <sheetViews>
    <sheetView showGridLines="0" tabSelected="1" topLeftCell="A10" workbookViewId="0">
      <selection activeCell="C3" sqref="C3"/>
    </sheetView>
  </sheetViews>
  <sheetFormatPr defaultRowHeight="15" x14ac:dyDescent="0.25"/>
  <cols>
    <col min="1" max="1" width="2.7109375" customWidth="1"/>
    <col min="9" max="9" width="3.7109375" customWidth="1"/>
    <col min="17" max="17" width="3.7109375" customWidth="1"/>
  </cols>
  <sheetData/>
  <pageMargins left="0.7" right="0.7" top="0.75" bottom="0.75" header="0.3" footer="0.3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7E69-9A2D-4528-9373-CA408D09FEA1}">
  <sheetPr>
    <pageSetUpPr fitToPage="1"/>
  </sheetPr>
  <dimension ref="B1:B105"/>
  <sheetViews>
    <sheetView showGridLines="0" topLeftCell="A94" zoomScaleNormal="100" workbookViewId="0">
      <selection activeCell="C4" sqref="C4"/>
    </sheetView>
  </sheetViews>
  <sheetFormatPr defaultRowHeight="15" x14ac:dyDescent="0.25"/>
  <cols>
    <col min="1" max="1" width="2.7109375" customWidth="1"/>
    <col min="9" max="9" width="3.7109375" customWidth="1"/>
    <col min="17" max="17" width="3.7109375" customWidth="1"/>
  </cols>
  <sheetData>
    <row r="1" spans="2:2" ht="21" x14ac:dyDescent="0.35">
      <c r="B1" s="13" t="s">
        <v>51</v>
      </c>
    </row>
    <row r="42" spans="2:2" ht="21" x14ac:dyDescent="0.35">
      <c r="B42" s="13" t="s">
        <v>53</v>
      </c>
    </row>
    <row r="83" spans="2:2" ht="21" x14ac:dyDescent="0.35">
      <c r="B83" s="13" t="s">
        <v>54</v>
      </c>
    </row>
    <row r="105" spans="2:2" ht="21" x14ac:dyDescent="0.35">
      <c r="B105" s="13" t="s">
        <v>55</v>
      </c>
    </row>
  </sheetData>
  <pageMargins left="0.7" right="0.7" top="0.75" bottom="0.75" header="0.3" footer="0.3"/>
  <pageSetup paperSize="9" scale="26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88886F-D985-4357-A3D9-2F98809332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9158FC-EF0F-4896-B0AF-30636803EF0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5419aaf8-faef-48ff-8112-0ec7f0cb0a78"/>
    <ds:schemaRef ds:uri="http://purl.org/dc/elements/1.1/"/>
    <ds:schemaRef ds:uri="4d260209-aec4-4c40-8894-ab0b224c1406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9012B8-73CB-4D95-A607-27C0F28E6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Data SV848</vt:lpstr>
      <vt:lpstr>Grafieken vraag1</vt:lpstr>
      <vt:lpstr>Grafieken vraag2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Ponnet Hans</dc:creator>
  <cp:lastModifiedBy>Rolle Sinja</cp:lastModifiedBy>
  <cp:lastPrinted>2021-08-31T09:15:24Z</cp:lastPrinted>
  <dcterms:created xsi:type="dcterms:W3CDTF">2021-08-25T11:42:37Z</dcterms:created>
  <dcterms:modified xsi:type="dcterms:W3CDTF">2021-08-31T09:15:24Z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