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aire Vragen/SV's 2020 2021/928 - N - Waterverbruik  -  Volume en saneringsbijdragen 2020_VD_OK/"/>
    </mc:Choice>
  </mc:AlternateContent>
  <xr:revisionPtr revIDLastSave="4" documentId="8_{318A3FC3-2F0E-42E0-A382-4DA67D9ECE6F}" xr6:coauthVersionLast="45" xr6:coauthVersionMax="45" xr10:uidLastSave="{CD118FA8-6AF2-47A6-A3DC-DACA1A353E66}"/>
  <bookViews>
    <workbookView minimized="1" xWindow="1400" yWindow="1400" windowWidth="14400" windowHeight="7360" tabRatio="925" firstSheet="1" activeTab="1" xr2:uid="{00000000-000D-0000-FFFF-FFFF00000000}"/>
  </bookViews>
  <sheets>
    <sheet name="BijlageVI_sectorTOTAAL" sheetId="91" state="hidden" r:id="rId1"/>
    <sheet name="Overzicht per gemeente" sheetId="11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'Overzicht per gemeente'!$A$2:$M$302</definedName>
    <definedName name="derdebetaler">#REF!</definedName>
    <definedName name="lijst">#REF!</definedName>
    <definedName name="Selectie">#REF!</definedName>
    <definedName name="tabel">#REF!</definedName>
  </definedNames>
  <calcPr calcId="191029"/>
  <customWorkbookViews>
    <customWorkbookView name="e.wailly - Persoonlijke weergave" guid="{8A7959E2-1270-457A-BB9B-5EE7EBBE74A1}" mergeInterval="0" personalView="1" maximized="1" windowWidth="1020" windowHeight="603" activeSheetId="1"/>
    <customWorkbookView name="l.vandendriessche - Persoonlijke weergave" guid="{2A6EDE0E-C311-4B7D-B2EB-01A1E2FF27CD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3" i="117" l="1"/>
  <c r="E303" i="117"/>
  <c r="C303" i="117"/>
  <c r="B303" i="117"/>
  <c r="G4" i="117" l="1"/>
  <c r="G5" i="117"/>
  <c r="G6" i="117"/>
  <c r="G7" i="117"/>
  <c r="G8" i="117"/>
  <c r="G9" i="117"/>
  <c r="G10" i="117"/>
  <c r="G11" i="117"/>
  <c r="G12" i="117"/>
  <c r="G13" i="117"/>
  <c r="G14" i="117"/>
  <c r="G15" i="117"/>
  <c r="G16" i="117"/>
  <c r="G17" i="117"/>
  <c r="G18" i="117"/>
  <c r="G19" i="117"/>
  <c r="G20" i="117"/>
  <c r="G21" i="117"/>
  <c r="G22" i="117"/>
  <c r="G23" i="117"/>
  <c r="G24" i="117"/>
  <c r="G25" i="117"/>
  <c r="G26" i="117"/>
  <c r="G27" i="117"/>
  <c r="G28" i="117"/>
  <c r="G29" i="117"/>
  <c r="G30" i="117"/>
  <c r="G31" i="117"/>
  <c r="G32" i="117"/>
  <c r="G33" i="117"/>
  <c r="G34" i="117"/>
  <c r="G35" i="117"/>
  <c r="G36" i="117"/>
  <c r="G37" i="117"/>
  <c r="G38" i="117"/>
  <c r="G39" i="117"/>
  <c r="G40" i="117"/>
  <c r="G41" i="117"/>
  <c r="G42" i="117"/>
  <c r="G43" i="117"/>
  <c r="G44" i="117"/>
  <c r="G45" i="117"/>
  <c r="G46" i="117"/>
  <c r="G47" i="117"/>
  <c r="G48" i="117"/>
  <c r="G49" i="117"/>
  <c r="G50" i="117"/>
  <c r="G51" i="117"/>
  <c r="G52" i="117"/>
  <c r="G53" i="117"/>
  <c r="G54" i="117"/>
  <c r="G55" i="117"/>
  <c r="G56" i="117"/>
  <c r="G57" i="117"/>
  <c r="G58" i="117"/>
  <c r="G59" i="117"/>
  <c r="G60" i="117"/>
  <c r="G61" i="117"/>
  <c r="G62" i="117"/>
  <c r="G63" i="117"/>
  <c r="G64" i="117"/>
  <c r="G65" i="117"/>
  <c r="G66" i="117"/>
  <c r="G67" i="117"/>
  <c r="G68" i="117"/>
  <c r="G69" i="117"/>
  <c r="G70" i="117"/>
  <c r="G71" i="117"/>
  <c r="G72" i="117"/>
  <c r="G73" i="117"/>
  <c r="G74" i="117"/>
  <c r="G75" i="117"/>
  <c r="G76" i="117"/>
  <c r="G77" i="117"/>
  <c r="G78" i="117"/>
  <c r="G79" i="117"/>
  <c r="G80" i="117"/>
  <c r="G81" i="117"/>
  <c r="G82" i="117"/>
  <c r="G83" i="117"/>
  <c r="G84" i="117"/>
  <c r="G85" i="117"/>
  <c r="G86" i="117"/>
  <c r="G87" i="117"/>
  <c r="G88" i="117"/>
  <c r="G89" i="117"/>
  <c r="G90" i="117"/>
  <c r="G91" i="117"/>
  <c r="G92" i="117"/>
  <c r="G93" i="117"/>
  <c r="G94" i="117"/>
  <c r="G95" i="117"/>
  <c r="G96" i="117"/>
  <c r="G97" i="117"/>
  <c r="G98" i="117"/>
  <c r="G99" i="117"/>
  <c r="G100" i="117"/>
  <c r="G101" i="117"/>
  <c r="G102" i="117"/>
  <c r="G103" i="117"/>
  <c r="G104" i="117"/>
  <c r="G105" i="117"/>
  <c r="G106" i="117"/>
  <c r="G107" i="117"/>
  <c r="G108" i="117"/>
  <c r="G109" i="117"/>
  <c r="G110" i="117"/>
  <c r="G111" i="117"/>
  <c r="G112" i="117"/>
  <c r="G113" i="117"/>
  <c r="G114" i="117"/>
  <c r="G115" i="117"/>
  <c r="G116" i="117"/>
  <c r="G117" i="117"/>
  <c r="G118" i="117"/>
  <c r="G119" i="117"/>
  <c r="G120" i="117"/>
  <c r="G121" i="117"/>
  <c r="G122" i="117"/>
  <c r="G123" i="117"/>
  <c r="G124" i="117"/>
  <c r="G125" i="117"/>
  <c r="G126" i="117"/>
  <c r="G127" i="117"/>
  <c r="G128" i="117"/>
  <c r="G129" i="117"/>
  <c r="G130" i="117"/>
  <c r="G131" i="117"/>
  <c r="G132" i="117"/>
  <c r="G133" i="117"/>
  <c r="G134" i="117"/>
  <c r="G135" i="117"/>
  <c r="G136" i="117"/>
  <c r="G137" i="117"/>
  <c r="G138" i="117"/>
  <c r="G139" i="117"/>
  <c r="G140" i="117"/>
  <c r="G141" i="117"/>
  <c r="G142" i="117"/>
  <c r="G143" i="117"/>
  <c r="G144" i="117"/>
  <c r="G145" i="117"/>
  <c r="G146" i="117"/>
  <c r="G147" i="117"/>
  <c r="G148" i="117"/>
  <c r="G149" i="117"/>
  <c r="G150" i="117"/>
  <c r="G151" i="117"/>
  <c r="G152" i="117"/>
  <c r="G153" i="117"/>
  <c r="G154" i="117"/>
  <c r="G155" i="117"/>
  <c r="G156" i="117"/>
  <c r="G157" i="117"/>
  <c r="G158" i="117"/>
  <c r="G159" i="117"/>
  <c r="G160" i="117"/>
  <c r="G161" i="117"/>
  <c r="G162" i="117"/>
  <c r="G163" i="117"/>
  <c r="G164" i="117"/>
  <c r="G165" i="117"/>
  <c r="G166" i="117"/>
  <c r="G167" i="117"/>
  <c r="G168" i="117"/>
  <c r="G169" i="117"/>
  <c r="G170" i="117"/>
  <c r="G171" i="117"/>
  <c r="G172" i="117"/>
  <c r="G173" i="117"/>
  <c r="G174" i="117"/>
  <c r="G175" i="117"/>
  <c r="G176" i="117"/>
  <c r="G177" i="117"/>
  <c r="G178" i="117"/>
  <c r="G179" i="117"/>
  <c r="G180" i="117"/>
  <c r="G181" i="117"/>
  <c r="G182" i="117"/>
  <c r="G183" i="117"/>
  <c r="G184" i="117"/>
  <c r="G185" i="117"/>
  <c r="G186" i="117"/>
  <c r="G187" i="117"/>
  <c r="G188" i="117"/>
  <c r="G189" i="117"/>
  <c r="G190" i="117"/>
  <c r="G191" i="117"/>
  <c r="G192" i="117"/>
  <c r="G193" i="117"/>
  <c r="G194" i="117"/>
  <c r="G195" i="117"/>
  <c r="G196" i="117"/>
  <c r="G197" i="117"/>
  <c r="G198" i="117"/>
  <c r="G199" i="117"/>
  <c r="G200" i="117"/>
  <c r="G201" i="117"/>
  <c r="G202" i="117"/>
  <c r="G203" i="117"/>
  <c r="G204" i="117"/>
  <c r="G205" i="117"/>
  <c r="G206" i="117"/>
  <c r="G207" i="117"/>
  <c r="G208" i="117"/>
  <c r="G209" i="117"/>
  <c r="G210" i="117"/>
  <c r="G211" i="117"/>
  <c r="G212" i="117"/>
  <c r="G213" i="117"/>
  <c r="G214" i="117"/>
  <c r="G215" i="117"/>
  <c r="G216" i="117"/>
  <c r="G217" i="117"/>
  <c r="G218" i="117"/>
  <c r="G219" i="117"/>
  <c r="G220" i="117"/>
  <c r="G221" i="117"/>
  <c r="G222" i="117"/>
  <c r="G223" i="117"/>
  <c r="G224" i="117"/>
  <c r="G225" i="117"/>
  <c r="G226" i="117"/>
  <c r="G227" i="117"/>
  <c r="G228" i="117"/>
  <c r="G229" i="117"/>
  <c r="G230" i="117"/>
  <c r="G231" i="117"/>
  <c r="G232" i="117"/>
  <c r="G233" i="117"/>
  <c r="G234" i="117"/>
  <c r="G235" i="117"/>
  <c r="G236" i="117"/>
  <c r="G237" i="117"/>
  <c r="G238" i="117"/>
  <c r="G239" i="117"/>
  <c r="G240" i="117"/>
  <c r="G241" i="117"/>
  <c r="G242" i="117"/>
  <c r="G243" i="117"/>
  <c r="G244" i="117"/>
  <c r="G245" i="117"/>
  <c r="G246" i="117"/>
  <c r="G247" i="117"/>
  <c r="G248" i="117"/>
  <c r="G249" i="117"/>
  <c r="G250" i="117"/>
  <c r="G251" i="117"/>
  <c r="G252" i="117"/>
  <c r="G253" i="117"/>
  <c r="G254" i="117"/>
  <c r="G255" i="117"/>
  <c r="G256" i="117"/>
  <c r="G257" i="117"/>
  <c r="G258" i="117"/>
  <c r="G259" i="117"/>
  <c r="G260" i="117"/>
  <c r="G261" i="117"/>
  <c r="G262" i="117"/>
  <c r="G263" i="117"/>
  <c r="G264" i="117"/>
  <c r="G265" i="117"/>
  <c r="G266" i="117"/>
  <c r="G267" i="117"/>
  <c r="G268" i="117"/>
  <c r="G269" i="117"/>
  <c r="G270" i="117"/>
  <c r="G271" i="117"/>
  <c r="G272" i="117"/>
  <c r="G273" i="117"/>
  <c r="G274" i="117"/>
  <c r="G275" i="117"/>
  <c r="G276" i="117"/>
  <c r="G277" i="117"/>
  <c r="G278" i="117"/>
  <c r="G279" i="117"/>
  <c r="G280" i="117"/>
  <c r="G281" i="117"/>
  <c r="G282" i="117"/>
  <c r="G283" i="117"/>
  <c r="G284" i="117"/>
  <c r="G285" i="117"/>
  <c r="G286" i="117"/>
  <c r="G287" i="117"/>
  <c r="G288" i="117"/>
  <c r="G289" i="117"/>
  <c r="G290" i="117"/>
  <c r="G291" i="117"/>
  <c r="G292" i="117"/>
  <c r="G293" i="117"/>
  <c r="G294" i="117"/>
  <c r="G295" i="117"/>
  <c r="G296" i="117"/>
  <c r="G297" i="117"/>
  <c r="G298" i="117"/>
  <c r="G299" i="117"/>
  <c r="G300" i="117"/>
  <c r="G301" i="117"/>
  <c r="G302" i="117"/>
  <c r="G3" i="117"/>
  <c r="D4" i="117"/>
  <c r="D5" i="117"/>
  <c r="D6" i="117"/>
  <c r="D7" i="117"/>
  <c r="D8" i="117"/>
  <c r="D9" i="117"/>
  <c r="D10" i="117"/>
  <c r="D11" i="117"/>
  <c r="D12" i="117"/>
  <c r="D13" i="117"/>
  <c r="D14" i="117"/>
  <c r="D15" i="117"/>
  <c r="D16" i="117"/>
  <c r="D17" i="117"/>
  <c r="D18" i="117"/>
  <c r="D19" i="117"/>
  <c r="D20" i="117"/>
  <c r="D21" i="117"/>
  <c r="D22" i="117"/>
  <c r="D23" i="117"/>
  <c r="D24" i="117"/>
  <c r="D25" i="117"/>
  <c r="D26" i="117"/>
  <c r="D27" i="117"/>
  <c r="D28" i="117"/>
  <c r="D29" i="117"/>
  <c r="D30" i="117"/>
  <c r="D31" i="117"/>
  <c r="D32" i="117"/>
  <c r="D33" i="117"/>
  <c r="D34" i="117"/>
  <c r="D35" i="117"/>
  <c r="D36" i="117"/>
  <c r="D37" i="117"/>
  <c r="D38" i="117"/>
  <c r="D39" i="117"/>
  <c r="D40" i="117"/>
  <c r="D41" i="117"/>
  <c r="D42" i="117"/>
  <c r="D43" i="117"/>
  <c r="D44" i="117"/>
  <c r="D45" i="117"/>
  <c r="D46" i="117"/>
  <c r="D47" i="117"/>
  <c r="D48" i="117"/>
  <c r="D49" i="117"/>
  <c r="D50" i="117"/>
  <c r="D51" i="117"/>
  <c r="D52" i="117"/>
  <c r="D53" i="117"/>
  <c r="D54" i="117"/>
  <c r="D55" i="117"/>
  <c r="D56" i="117"/>
  <c r="D57" i="117"/>
  <c r="D58" i="117"/>
  <c r="D59" i="117"/>
  <c r="D60" i="117"/>
  <c r="D61" i="117"/>
  <c r="D62" i="117"/>
  <c r="D63" i="117"/>
  <c r="D64" i="117"/>
  <c r="D65" i="117"/>
  <c r="D66" i="117"/>
  <c r="D67" i="117"/>
  <c r="D68" i="117"/>
  <c r="D69" i="117"/>
  <c r="D70" i="117"/>
  <c r="D71" i="117"/>
  <c r="D72" i="117"/>
  <c r="D73" i="117"/>
  <c r="D74" i="117"/>
  <c r="D75" i="117"/>
  <c r="D76" i="117"/>
  <c r="D77" i="117"/>
  <c r="D78" i="117"/>
  <c r="D79" i="117"/>
  <c r="D80" i="117"/>
  <c r="D81" i="117"/>
  <c r="D82" i="117"/>
  <c r="D83" i="117"/>
  <c r="D84" i="117"/>
  <c r="D85" i="117"/>
  <c r="D86" i="117"/>
  <c r="D87" i="117"/>
  <c r="D88" i="117"/>
  <c r="D89" i="117"/>
  <c r="D90" i="117"/>
  <c r="D91" i="117"/>
  <c r="D92" i="117"/>
  <c r="D93" i="117"/>
  <c r="D94" i="117"/>
  <c r="D95" i="117"/>
  <c r="D96" i="117"/>
  <c r="D97" i="117"/>
  <c r="D98" i="117"/>
  <c r="D99" i="117"/>
  <c r="D100" i="117"/>
  <c r="D101" i="117"/>
  <c r="D102" i="117"/>
  <c r="D103" i="117"/>
  <c r="D104" i="117"/>
  <c r="D105" i="117"/>
  <c r="D106" i="117"/>
  <c r="D107" i="117"/>
  <c r="D108" i="117"/>
  <c r="D109" i="117"/>
  <c r="D110" i="117"/>
  <c r="D111" i="117"/>
  <c r="D112" i="117"/>
  <c r="D113" i="117"/>
  <c r="D114" i="117"/>
  <c r="D115" i="117"/>
  <c r="D116" i="117"/>
  <c r="D117" i="117"/>
  <c r="D118" i="117"/>
  <c r="D119" i="117"/>
  <c r="D120" i="117"/>
  <c r="D121" i="117"/>
  <c r="D122" i="117"/>
  <c r="D123" i="117"/>
  <c r="D124" i="117"/>
  <c r="D125" i="117"/>
  <c r="D126" i="117"/>
  <c r="D127" i="117"/>
  <c r="D128" i="117"/>
  <c r="D129" i="117"/>
  <c r="D130" i="117"/>
  <c r="D131" i="117"/>
  <c r="D132" i="117"/>
  <c r="D133" i="117"/>
  <c r="D134" i="117"/>
  <c r="D135" i="117"/>
  <c r="D136" i="117"/>
  <c r="D137" i="117"/>
  <c r="D138" i="117"/>
  <c r="D139" i="117"/>
  <c r="D140" i="117"/>
  <c r="D141" i="117"/>
  <c r="D142" i="117"/>
  <c r="D143" i="117"/>
  <c r="D144" i="117"/>
  <c r="D145" i="117"/>
  <c r="D146" i="117"/>
  <c r="D147" i="117"/>
  <c r="D148" i="117"/>
  <c r="D149" i="117"/>
  <c r="D150" i="117"/>
  <c r="D151" i="117"/>
  <c r="D152" i="117"/>
  <c r="D153" i="117"/>
  <c r="D154" i="117"/>
  <c r="D155" i="117"/>
  <c r="D156" i="117"/>
  <c r="D157" i="117"/>
  <c r="D158" i="117"/>
  <c r="D159" i="117"/>
  <c r="D160" i="117"/>
  <c r="D161" i="117"/>
  <c r="D162" i="117"/>
  <c r="D163" i="117"/>
  <c r="D164" i="117"/>
  <c r="D165" i="117"/>
  <c r="D166" i="117"/>
  <c r="D167" i="117"/>
  <c r="D168" i="117"/>
  <c r="D169" i="117"/>
  <c r="D170" i="117"/>
  <c r="D171" i="117"/>
  <c r="D172" i="117"/>
  <c r="D173" i="117"/>
  <c r="D174" i="117"/>
  <c r="D175" i="117"/>
  <c r="D176" i="117"/>
  <c r="D177" i="117"/>
  <c r="D178" i="117"/>
  <c r="D179" i="117"/>
  <c r="D180" i="117"/>
  <c r="D181" i="117"/>
  <c r="D182" i="117"/>
  <c r="D183" i="117"/>
  <c r="D184" i="117"/>
  <c r="D185" i="117"/>
  <c r="D186" i="117"/>
  <c r="D187" i="117"/>
  <c r="D188" i="117"/>
  <c r="D189" i="117"/>
  <c r="D190" i="117"/>
  <c r="D191" i="117"/>
  <c r="D192" i="117"/>
  <c r="D193" i="117"/>
  <c r="D194" i="117"/>
  <c r="D195" i="117"/>
  <c r="D196" i="117"/>
  <c r="D197" i="117"/>
  <c r="D198" i="117"/>
  <c r="D199" i="117"/>
  <c r="D200" i="117"/>
  <c r="D201" i="117"/>
  <c r="D202" i="117"/>
  <c r="D203" i="117"/>
  <c r="D204" i="117"/>
  <c r="D205" i="117"/>
  <c r="D206" i="117"/>
  <c r="D207" i="117"/>
  <c r="D208" i="117"/>
  <c r="D209" i="117"/>
  <c r="D210" i="117"/>
  <c r="D211" i="117"/>
  <c r="D212" i="117"/>
  <c r="D213" i="117"/>
  <c r="D214" i="117"/>
  <c r="D215" i="117"/>
  <c r="D216" i="117"/>
  <c r="D217" i="117"/>
  <c r="D218" i="117"/>
  <c r="D219" i="117"/>
  <c r="D220" i="117"/>
  <c r="D221" i="117"/>
  <c r="D222" i="117"/>
  <c r="D223" i="117"/>
  <c r="D224" i="117"/>
  <c r="D225" i="117"/>
  <c r="D226" i="117"/>
  <c r="D227" i="117"/>
  <c r="D228" i="117"/>
  <c r="D229" i="117"/>
  <c r="D230" i="117"/>
  <c r="D231" i="117"/>
  <c r="D232" i="117"/>
  <c r="D233" i="117"/>
  <c r="D234" i="117"/>
  <c r="D235" i="117"/>
  <c r="D236" i="117"/>
  <c r="D237" i="117"/>
  <c r="D238" i="117"/>
  <c r="D239" i="117"/>
  <c r="D240" i="117"/>
  <c r="D241" i="117"/>
  <c r="D242" i="117"/>
  <c r="D243" i="117"/>
  <c r="D244" i="117"/>
  <c r="D245" i="117"/>
  <c r="D246" i="117"/>
  <c r="D247" i="117"/>
  <c r="D248" i="117"/>
  <c r="D249" i="117"/>
  <c r="D250" i="117"/>
  <c r="D251" i="117"/>
  <c r="D252" i="117"/>
  <c r="D253" i="117"/>
  <c r="D254" i="117"/>
  <c r="D255" i="117"/>
  <c r="D256" i="117"/>
  <c r="D257" i="117"/>
  <c r="D258" i="117"/>
  <c r="D259" i="117"/>
  <c r="D260" i="117"/>
  <c r="D261" i="117"/>
  <c r="D262" i="117"/>
  <c r="D263" i="117"/>
  <c r="D264" i="117"/>
  <c r="D265" i="117"/>
  <c r="D266" i="117"/>
  <c r="D267" i="117"/>
  <c r="D268" i="117"/>
  <c r="D269" i="117"/>
  <c r="D270" i="117"/>
  <c r="D271" i="117"/>
  <c r="D272" i="117"/>
  <c r="D273" i="117"/>
  <c r="D274" i="117"/>
  <c r="D275" i="117"/>
  <c r="D276" i="117"/>
  <c r="D277" i="117"/>
  <c r="D278" i="117"/>
  <c r="D279" i="117"/>
  <c r="D280" i="117"/>
  <c r="D281" i="117"/>
  <c r="D282" i="117"/>
  <c r="D283" i="117"/>
  <c r="D284" i="117"/>
  <c r="D285" i="117"/>
  <c r="D286" i="117"/>
  <c r="D287" i="117"/>
  <c r="D288" i="117"/>
  <c r="D289" i="117"/>
  <c r="D290" i="117"/>
  <c r="D291" i="117"/>
  <c r="D292" i="117"/>
  <c r="D293" i="117"/>
  <c r="D294" i="117"/>
  <c r="D295" i="117"/>
  <c r="D296" i="117"/>
  <c r="D297" i="117"/>
  <c r="D298" i="117"/>
  <c r="D299" i="117"/>
  <c r="D300" i="117"/>
  <c r="D301" i="117"/>
  <c r="D302" i="117"/>
  <c r="D3" i="117"/>
  <c r="AE30" i="91"/>
  <c r="AD30" i="91"/>
  <c r="AC30" i="91"/>
  <c r="AB30" i="91"/>
  <c r="AA30" i="91"/>
  <c r="Z30" i="91"/>
  <c r="Y30" i="91"/>
  <c r="X30" i="91"/>
  <c r="W30" i="91"/>
  <c r="V30" i="91"/>
  <c r="U30" i="91"/>
  <c r="T30" i="91"/>
  <c r="S30" i="91"/>
  <c r="R30" i="91"/>
  <c r="Q30" i="91"/>
  <c r="P30" i="91"/>
  <c r="O30" i="91"/>
  <c r="N30" i="91"/>
  <c r="M30" i="91"/>
  <c r="L30" i="91"/>
  <c r="K30" i="91"/>
  <c r="J30" i="91"/>
  <c r="I30" i="91"/>
  <c r="H30" i="91"/>
  <c r="G30" i="91"/>
  <c r="F30" i="91"/>
  <c r="E30" i="91"/>
  <c r="D30" i="91"/>
  <c r="C30" i="91"/>
  <c r="B30" i="91"/>
  <c r="AE15" i="91"/>
  <c r="AD15" i="91"/>
  <c r="AC15" i="91"/>
  <c r="AB15" i="91"/>
  <c r="AA15" i="91"/>
  <c r="Z15" i="91"/>
  <c r="Y15" i="91"/>
  <c r="X15" i="91"/>
  <c r="W15" i="91"/>
  <c r="V15" i="91"/>
  <c r="U15" i="91"/>
  <c r="T15" i="91"/>
  <c r="S15" i="91"/>
  <c r="R15" i="91"/>
  <c r="Q15" i="91"/>
  <c r="P15" i="91"/>
  <c r="O15" i="91"/>
  <c r="N15" i="91"/>
  <c r="M15" i="91"/>
  <c r="L15" i="91"/>
  <c r="K15" i="91"/>
  <c r="J15" i="91"/>
  <c r="I15" i="91"/>
  <c r="H15" i="91"/>
  <c r="G15" i="91"/>
  <c r="F15" i="91"/>
  <c r="E15" i="91"/>
  <c r="D15" i="91"/>
  <c r="C15" i="91"/>
  <c r="B15" i="91"/>
  <c r="AE23" i="91" l="1"/>
  <c r="AD23" i="91"/>
  <c r="AC23" i="91"/>
  <c r="AB23" i="91"/>
  <c r="AA23" i="91"/>
  <c r="Z23" i="91"/>
  <c r="Y23" i="91"/>
  <c r="X23" i="91"/>
  <c r="W23" i="91"/>
  <c r="V23" i="91"/>
  <c r="U23" i="91"/>
  <c r="T23" i="91"/>
  <c r="S23" i="91"/>
  <c r="R23" i="91"/>
  <c r="Q23" i="91"/>
  <c r="P23" i="91"/>
  <c r="O23" i="91"/>
  <c r="N23" i="91"/>
  <c r="M23" i="91"/>
  <c r="L23" i="91"/>
  <c r="K23" i="91"/>
  <c r="J23" i="91"/>
  <c r="I23" i="91"/>
  <c r="H23" i="91"/>
  <c r="G23" i="91"/>
  <c r="F23" i="91"/>
  <c r="E23" i="91"/>
  <c r="D23" i="91"/>
  <c r="C23" i="91"/>
  <c r="B23" i="91"/>
  <c r="AE8" i="91"/>
  <c r="AD8" i="91"/>
  <c r="AC8" i="91"/>
  <c r="AB8" i="91"/>
  <c r="AA8" i="91"/>
  <c r="Z8" i="91"/>
  <c r="Y8" i="91"/>
  <c r="X8" i="91"/>
  <c r="W8" i="91"/>
  <c r="V8" i="91"/>
  <c r="U8" i="91"/>
  <c r="T8" i="91"/>
  <c r="S8" i="91"/>
  <c r="R8" i="91"/>
  <c r="Q8" i="91"/>
  <c r="P8" i="91"/>
  <c r="O8" i="91"/>
  <c r="N8" i="91"/>
  <c r="M8" i="91"/>
  <c r="L8" i="91"/>
  <c r="K8" i="91"/>
  <c r="J8" i="91"/>
  <c r="I8" i="91"/>
  <c r="H8" i="91"/>
  <c r="G8" i="91"/>
  <c r="F8" i="91"/>
  <c r="E8" i="91"/>
  <c r="D8" i="91"/>
  <c r="C8" i="91"/>
  <c r="B8" i="91"/>
  <c r="AE24" i="91"/>
  <c r="AD24" i="91"/>
  <c r="AC24" i="91"/>
  <c r="AB24" i="91"/>
  <c r="AA24" i="91"/>
  <c r="Z24" i="91"/>
  <c r="Y24" i="91"/>
  <c r="X24" i="91"/>
  <c r="W24" i="91"/>
  <c r="V24" i="91"/>
  <c r="U24" i="91"/>
  <c r="T24" i="91"/>
  <c r="S24" i="91"/>
  <c r="R24" i="91"/>
  <c r="Q24" i="91"/>
  <c r="P24" i="91"/>
  <c r="O24" i="91"/>
  <c r="N24" i="91"/>
  <c r="M24" i="91"/>
  <c r="L24" i="91"/>
  <c r="K24" i="91"/>
  <c r="J24" i="91"/>
  <c r="I24" i="91"/>
  <c r="H24" i="91"/>
  <c r="G24" i="91"/>
  <c r="F24" i="91"/>
  <c r="E24" i="91"/>
  <c r="D24" i="91"/>
  <c r="C24" i="91"/>
  <c r="B24" i="91"/>
  <c r="AE9" i="91"/>
  <c r="AD9" i="91"/>
  <c r="AC9" i="91"/>
  <c r="AB9" i="91"/>
  <c r="AA9" i="91"/>
  <c r="Z9" i="91"/>
  <c r="Y9" i="91"/>
  <c r="X9" i="91"/>
  <c r="W9" i="91"/>
  <c r="V9" i="91"/>
  <c r="U9" i="91"/>
  <c r="T9" i="91"/>
  <c r="S9" i="91"/>
  <c r="R9" i="91"/>
  <c r="Q9" i="91"/>
  <c r="P9" i="91"/>
  <c r="O9" i="91"/>
  <c r="N9" i="91"/>
  <c r="M9" i="91"/>
  <c r="L9" i="91"/>
  <c r="K9" i="91"/>
  <c r="J9" i="91"/>
  <c r="I9" i="91"/>
  <c r="H9" i="91"/>
  <c r="G9" i="91"/>
  <c r="F9" i="91"/>
  <c r="E9" i="91"/>
  <c r="D9" i="91"/>
  <c r="C9" i="91"/>
  <c r="B9" i="91"/>
  <c r="AE28" i="91"/>
  <c r="AD28" i="91"/>
  <c r="AC28" i="91"/>
  <c r="AB28" i="91"/>
  <c r="AA28" i="91"/>
  <c r="Z28" i="91"/>
  <c r="Y28" i="91"/>
  <c r="X28" i="91"/>
  <c r="W28" i="91"/>
  <c r="V28" i="91"/>
  <c r="U28" i="91"/>
  <c r="T28" i="91"/>
  <c r="S28" i="91"/>
  <c r="R28" i="91"/>
  <c r="Q28" i="91"/>
  <c r="P28" i="91"/>
  <c r="O28" i="91"/>
  <c r="N28" i="91"/>
  <c r="M28" i="91"/>
  <c r="L28" i="91"/>
  <c r="K28" i="91"/>
  <c r="J28" i="91"/>
  <c r="I28" i="91"/>
  <c r="H28" i="91"/>
  <c r="G28" i="91"/>
  <c r="F28" i="91"/>
  <c r="E28" i="91"/>
  <c r="D28" i="91"/>
  <c r="C28" i="91"/>
  <c r="B28" i="91"/>
  <c r="AE13" i="91"/>
  <c r="AD13" i="91"/>
  <c r="AC13" i="91"/>
  <c r="AB13" i="91"/>
  <c r="AA13" i="91"/>
  <c r="Z13" i="91"/>
  <c r="Y13" i="91"/>
  <c r="X13" i="91"/>
  <c r="W13" i="91"/>
  <c r="V13" i="91"/>
  <c r="U13" i="91"/>
  <c r="T13" i="91"/>
  <c r="S13" i="91"/>
  <c r="R13" i="91"/>
  <c r="Q13" i="91"/>
  <c r="P13" i="91"/>
  <c r="O13" i="91"/>
  <c r="N13" i="91"/>
  <c r="M13" i="91"/>
  <c r="L13" i="91"/>
  <c r="K13" i="91"/>
  <c r="J13" i="91"/>
  <c r="I13" i="91"/>
  <c r="H13" i="91"/>
  <c r="G13" i="91"/>
  <c r="F13" i="91"/>
  <c r="E13" i="91"/>
  <c r="D13" i="91"/>
  <c r="C13" i="91"/>
  <c r="B13" i="91"/>
  <c r="AE26" i="91"/>
  <c r="AD26" i="91"/>
  <c r="AC26" i="91"/>
  <c r="AB26" i="91"/>
  <c r="AA26" i="91"/>
  <c r="Z26" i="91"/>
  <c r="Y26" i="91"/>
  <c r="X26" i="91"/>
  <c r="W26" i="91"/>
  <c r="V26" i="91"/>
  <c r="U26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H26" i="91"/>
  <c r="G26" i="91"/>
  <c r="F26" i="91"/>
  <c r="E26" i="91"/>
  <c r="D26" i="91"/>
  <c r="C26" i="91"/>
  <c r="B26" i="91"/>
  <c r="AE11" i="91"/>
  <c r="AD11" i="91"/>
  <c r="AC11" i="91"/>
  <c r="AB11" i="91"/>
  <c r="AA11" i="91"/>
  <c r="Z11" i="91"/>
  <c r="Y11" i="91"/>
  <c r="X11" i="91"/>
  <c r="W11" i="91"/>
  <c r="V11" i="91"/>
  <c r="U11" i="91"/>
  <c r="T11" i="91"/>
  <c r="S11" i="91"/>
  <c r="R11" i="91"/>
  <c r="Q11" i="91"/>
  <c r="P11" i="91"/>
  <c r="O11" i="91"/>
  <c r="N11" i="91"/>
  <c r="M11" i="91"/>
  <c r="L11" i="91"/>
  <c r="K11" i="91"/>
  <c r="J11" i="91"/>
  <c r="I11" i="91"/>
  <c r="H11" i="91"/>
  <c r="G11" i="91"/>
  <c r="F11" i="91"/>
  <c r="E11" i="91"/>
  <c r="D11" i="91"/>
  <c r="C11" i="91"/>
  <c r="B11" i="91"/>
  <c r="AE25" i="91"/>
  <c r="AD25" i="91"/>
  <c r="AC25" i="91"/>
  <c r="AB25" i="91"/>
  <c r="AA25" i="91"/>
  <c r="Z25" i="91"/>
  <c r="Y25" i="91"/>
  <c r="X25" i="91"/>
  <c r="W25" i="91"/>
  <c r="V25" i="91"/>
  <c r="U25" i="91"/>
  <c r="T25" i="91"/>
  <c r="S25" i="91"/>
  <c r="R25" i="91"/>
  <c r="Q25" i="91"/>
  <c r="P25" i="91"/>
  <c r="O25" i="91"/>
  <c r="N25" i="91"/>
  <c r="M25" i="91"/>
  <c r="L25" i="91"/>
  <c r="K25" i="91"/>
  <c r="J25" i="91"/>
  <c r="I25" i="91"/>
  <c r="H25" i="91"/>
  <c r="G25" i="91"/>
  <c r="F25" i="91"/>
  <c r="E25" i="91"/>
  <c r="D25" i="91"/>
  <c r="C25" i="91"/>
  <c r="B25" i="91"/>
  <c r="AE10" i="91"/>
  <c r="AD10" i="91"/>
  <c r="AC10" i="91"/>
  <c r="AB10" i="91"/>
  <c r="AA10" i="91"/>
  <c r="Z10" i="91"/>
  <c r="Y10" i="91"/>
  <c r="X10" i="91"/>
  <c r="W10" i="91"/>
  <c r="V10" i="91"/>
  <c r="U10" i="91"/>
  <c r="T10" i="91"/>
  <c r="S10" i="91"/>
  <c r="R10" i="91"/>
  <c r="Q10" i="91"/>
  <c r="P10" i="91"/>
  <c r="O10" i="91"/>
  <c r="N10" i="91"/>
  <c r="M10" i="91"/>
  <c r="L10" i="91"/>
  <c r="K10" i="91"/>
  <c r="J10" i="91"/>
  <c r="I10" i="91"/>
  <c r="H10" i="91"/>
  <c r="G10" i="91"/>
  <c r="F10" i="91"/>
  <c r="E10" i="91"/>
  <c r="D10" i="91"/>
  <c r="C10" i="91"/>
  <c r="B10" i="91"/>
  <c r="AE29" i="91"/>
  <c r="AD29" i="91"/>
  <c r="AC29" i="91"/>
  <c r="AB29" i="91"/>
  <c r="AA29" i="91"/>
  <c r="Z29" i="91"/>
  <c r="Y29" i="91"/>
  <c r="X29" i="91"/>
  <c r="W29" i="91"/>
  <c r="V29" i="91"/>
  <c r="U29" i="91"/>
  <c r="T29" i="91"/>
  <c r="S29" i="91"/>
  <c r="R29" i="91"/>
  <c r="Q29" i="91"/>
  <c r="P29" i="91"/>
  <c r="O29" i="91"/>
  <c r="N29" i="91"/>
  <c r="M29" i="91"/>
  <c r="L29" i="91"/>
  <c r="K29" i="91"/>
  <c r="J29" i="91"/>
  <c r="I29" i="91"/>
  <c r="H29" i="91"/>
  <c r="G29" i="91"/>
  <c r="F29" i="91"/>
  <c r="E29" i="91"/>
  <c r="D29" i="91"/>
  <c r="C29" i="91"/>
  <c r="B29" i="91"/>
  <c r="AE14" i="91"/>
  <c r="AD14" i="91"/>
  <c r="AC14" i="91"/>
  <c r="AB14" i="91"/>
  <c r="AA14" i="91"/>
  <c r="Z14" i="91"/>
  <c r="Y14" i="91"/>
  <c r="X14" i="91"/>
  <c r="W14" i="91"/>
  <c r="V14" i="91"/>
  <c r="U14" i="91"/>
  <c r="T14" i="91"/>
  <c r="S14" i="91"/>
  <c r="R14" i="91"/>
  <c r="Q14" i="91"/>
  <c r="P14" i="91"/>
  <c r="O14" i="91"/>
  <c r="N14" i="91"/>
  <c r="M14" i="91"/>
  <c r="L14" i="91"/>
  <c r="K14" i="91"/>
  <c r="J14" i="91"/>
  <c r="I14" i="91"/>
  <c r="H14" i="91"/>
  <c r="G14" i="91"/>
  <c r="F14" i="91"/>
  <c r="E14" i="91"/>
  <c r="D14" i="91"/>
  <c r="C14" i="91"/>
  <c r="B14" i="91"/>
  <c r="AE27" i="91"/>
  <c r="AD27" i="91"/>
  <c r="AC27" i="91"/>
  <c r="AB27" i="91"/>
  <c r="AA27" i="91"/>
  <c r="Z27" i="91"/>
  <c r="Y27" i="91"/>
  <c r="X27" i="91"/>
  <c r="W27" i="91"/>
  <c r="V27" i="91"/>
  <c r="U27" i="91"/>
  <c r="T27" i="91"/>
  <c r="S27" i="91"/>
  <c r="R27" i="91"/>
  <c r="Q27" i="91"/>
  <c r="P27" i="91"/>
  <c r="O27" i="91"/>
  <c r="N27" i="91"/>
  <c r="M27" i="91"/>
  <c r="L27" i="91"/>
  <c r="K27" i="91"/>
  <c r="J27" i="91"/>
  <c r="I27" i="91"/>
  <c r="H27" i="91"/>
  <c r="G27" i="91"/>
  <c r="F27" i="91"/>
  <c r="E27" i="91"/>
  <c r="D27" i="91"/>
  <c r="C27" i="91"/>
  <c r="B27" i="91"/>
  <c r="AE12" i="91"/>
  <c r="AD12" i="91"/>
  <c r="AC12" i="91"/>
  <c r="AB12" i="91"/>
  <c r="AA12" i="91"/>
  <c r="Z12" i="91"/>
  <c r="Y12" i="91"/>
  <c r="X12" i="91"/>
  <c r="W12" i="91"/>
  <c r="V12" i="91"/>
  <c r="U12" i="91"/>
  <c r="T12" i="91"/>
  <c r="S12" i="91"/>
  <c r="R12" i="91"/>
  <c r="Q12" i="91"/>
  <c r="P12" i="91"/>
  <c r="O12" i="91"/>
  <c r="N12" i="91"/>
  <c r="M12" i="91"/>
  <c r="L12" i="91"/>
  <c r="K12" i="91"/>
  <c r="J12" i="91"/>
  <c r="I12" i="91"/>
  <c r="H12" i="91"/>
  <c r="G12" i="91"/>
  <c r="F12" i="91"/>
  <c r="E12" i="91"/>
  <c r="D12" i="91"/>
  <c r="C12" i="91"/>
  <c r="B12" i="91"/>
  <c r="C31" i="91" l="1"/>
  <c r="D31" i="91"/>
  <c r="E31" i="91"/>
  <c r="F31" i="91"/>
  <c r="G31" i="91"/>
  <c r="H31" i="91"/>
  <c r="I31" i="91"/>
  <c r="J31" i="91"/>
  <c r="K31" i="91"/>
  <c r="L31" i="91"/>
  <c r="M31" i="91"/>
  <c r="N31" i="91"/>
  <c r="O31" i="91"/>
  <c r="P31" i="91"/>
  <c r="Q31" i="91"/>
  <c r="R31" i="91"/>
  <c r="S31" i="91"/>
  <c r="T31" i="91"/>
  <c r="U31" i="91"/>
  <c r="V31" i="91"/>
  <c r="W31" i="91"/>
  <c r="X31" i="91"/>
  <c r="Y31" i="91"/>
  <c r="Z31" i="91"/>
  <c r="AA31" i="91"/>
  <c r="AB31" i="91"/>
  <c r="AC31" i="91"/>
  <c r="AD31" i="91"/>
  <c r="AE31" i="91"/>
  <c r="B31" i="91"/>
  <c r="C16" i="91"/>
  <c r="E16" i="91"/>
  <c r="F16" i="91"/>
  <c r="G16" i="91"/>
  <c r="H16" i="91"/>
  <c r="I16" i="91"/>
  <c r="J16" i="91"/>
  <c r="K16" i="91"/>
  <c r="L16" i="91"/>
  <c r="N16" i="91"/>
  <c r="O16" i="91"/>
  <c r="P16" i="91"/>
  <c r="Q16" i="91"/>
  <c r="R16" i="91"/>
  <c r="S16" i="91"/>
  <c r="T16" i="91"/>
  <c r="U16" i="91"/>
  <c r="V16" i="91"/>
  <c r="W16" i="91"/>
  <c r="X16" i="91"/>
  <c r="Y16" i="91"/>
  <c r="Z16" i="91"/>
  <c r="AA16" i="91"/>
  <c r="AB16" i="91"/>
  <c r="AC16" i="91"/>
  <c r="AD16" i="91"/>
  <c r="AE16" i="91"/>
  <c r="B16" i="91"/>
  <c r="AL8" i="91" l="1"/>
  <c r="AM8" i="91" s="1"/>
  <c r="AH8" i="91"/>
  <c r="AN8" i="91"/>
  <c r="AO8" i="91" s="1"/>
  <c r="AJ8" i="91"/>
  <c r="D16" i="91"/>
  <c r="AK8" i="91"/>
  <c r="AI8" i="91"/>
  <c r="AG8" i="91"/>
  <c r="M16" i="91"/>
  <c r="AF8" i="91"/>
  <c r="AF16" i="91"/>
  <c r="AP8" i="91" l="1"/>
  <c r="AJ23" i="91" l="1"/>
  <c r="AK23" i="91"/>
  <c r="AK31" i="91"/>
  <c r="AJ31" i="91"/>
  <c r="AK30" i="91"/>
  <c r="AJ30" i="91"/>
  <c r="AK29" i="91"/>
  <c r="AJ29" i="91"/>
  <c r="AK28" i="91"/>
  <c r="AJ28" i="91"/>
  <c r="AK27" i="91"/>
  <c r="AJ27" i="91"/>
  <c r="AK26" i="91"/>
  <c r="AJ26" i="91"/>
  <c r="AK25" i="91"/>
  <c r="AJ25" i="91"/>
  <c r="AK24" i="91"/>
  <c r="AJ24" i="91"/>
  <c r="AJ9" i="91"/>
  <c r="AK9" i="91"/>
  <c r="AJ10" i="91"/>
  <c r="AK10" i="91"/>
  <c r="AJ11" i="91"/>
  <c r="AK11" i="91"/>
  <c r="AJ12" i="91"/>
  <c r="AK12" i="91"/>
  <c r="AJ13" i="91"/>
  <c r="AK13" i="91"/>
  <c r="AJ14" i="91"/>
  <c r="AK14" i="91"/>
  <c r="AJ15" i="91"/>
  <c r="AK15" i="91"/>
  <c r="AJ16" i="91"/>
  <c r="AK16" i="91"/>
  <c r="AL24" i="91"/>
  <c r="AN24" i="91"/>
  <c r="AL25" i="91"/>
  <c r="AN25" i="91"/>
  <c r="AL26" i="91"/>
  <c r="AN26" i="91"/>
  <c r="AL27" i="91"/>
  <c r="AN27" i="91"/>
  <c r="AL28" i="91"/>
  <c r="AN28" i="91"/>
  <c r="AL29" i="91"/>
  <c r="AN29" i="91"/>
  <c r="AL30" i="91"/>
  <c r="AN30" i="91"/>
  <c r="AL31" i="91"/>
  <c r="AN31" i="91"/>
  <c r="AL9" i="91"/>
  <c r="AN9" i="91"/>
  <c r="AL10" i="91"/>
  <c r="AN10" i="91"/>
  <c r="AL11" i="91"/>
  <c r="AN11" i="91"/>
  <c r="AL12" i="91"/>
  <c r="AN12" i="91"/>
  <c r="AL13" i="91"/>
  <c r="AN13" i="91"/>
  <c r="AL14" i="91"/>
  <c r="AN14" i="91"/>
  <c r="AL15" i="91"/>
  <c r="AN15" i="91"/>
  <c r="AL16" i="91"/>
  <c r="AN16" i="91"/>
  <c r="AN23" i="91"/>
  <c r="AL23" i="91"/>
  <c r="AI31" i="91"/>
  <c r="AH31" i="91"/>
  <c r="AG31" i="91"/>
  <c r="AF31" i="91"/>
  <c r="AI30" i="91"/>
  <c r="AH30" i="91"/>
  <c r="AG30" i="91"/>
  <c r="AF30" i="91"/>
  <c r="AI29" i="91"/>
  <c r="AH29" i="91"/>
  <c r="AG29" i="91"/>
  <c r="AF29" i="91"/>
  <c r="AI28" i="91"/>
  <c r="AH28" i="91"/>
  <c r="AG28" i="91"/>
  <c r="AF28" i="91"/>
  <c r="AI27" i="91"/>
  <c r="AH27" i="91"/>
  <c r="AG27" i="91"/>
  <c r="AF27" i="91"/>
  <c r="AI26" i="91"/>
  <c r="AH26" i="91"/>
  <c r="AG26" i="91"/>
  <c r="AF26" i="91"/>
  <c r="AI25" i="91"/>
  <c r="AH25" i="91"/>
  <c r="AG25" i="91"/>
  <c r="AF25" i="91"/>
  <c r="AI24" i="91"/>
  <c r="AH24" i="91"/>
  <c r="AG24" i="91"/>
  <c r="AF24" i="91"/>
  <c r="AI23" i="91"/>
  <c r="AH23" i="91"/>
  <c r="AG23" i="91"/>
  <c r="AF23" i="91"/>
  <c r="AG9" i="91"/>
  <c r="AH9" i="91"/>
  <c r="AI9" i="91"/>
  <c r="AG10" i="91"/>
  <c r="AH10" i="91"/>
  <c r="AI10" i="91"/>
  <c r="AG11" i="91"/>
  <c r="AH11" i="91"/>
  <c r="AI11" i="91"/>
  <c r="AG12" i="91"/>
  <c r="AH12" i="91"/>
  <c r="AI12" i="91"/>
  <c r="AG13" i="91"/>
  <c r="AH13" i="91"/>
  <c r="AI13" i="91"/>
  <c r="AG14" i="91"/>
  <c r="AH14" i="91"/>
  <c r="AI14" i="91"/>
  <c r="AG15" i="91"/>
  <c r="AH15" i="91"/>
  <c r="AI15" i="91"/>
  <c r="AG16" i="91"/>
  <c r="AH16" i="91"/>
  <c r="AI16" i="91"/>
  <c r="AF9" i="91"/>
  <c r="AF10" i="91"/>
  <c r="AF11" i="91"/>
  <c r="AF12" i="91"/>
  <c r="AF13" i="91"/>
  <c r="AF14" i="91"/>
  <c r="AF15" i="91"/>
  <c r="AP15" i="91" l="1"/>
  <c r="AP13" i="91"/>
  <c r="AP11" i="91"/>
  <c r="AP9" i="91"/>
  <c r="AM23" i="91"/>
  <c r="AO16" i="91"/>
  <c r="AO15" i="91"/>
  <c r="AO14" i="91"/>
  <c r="AO13" i="91"/>
  <c r="AO12" i="91"/>
  <c r="AO11" i="91"/>
  <c r="AO10" i="91"/>
  <c r="AO9" i="91"/>
  <c r="AO31" i="91"/>
  <c r="AO30" i="91"/>
  <c r="AO29" i="91"/>
  <c r="AO28" i="91"/>
  <c r="AO27" i="91"/>
  <c r="AO26" i="91"/>
  <c r="AO25" i="91"/>
  <c r="AO24" i="91"/>
  <c r="AP16" i="91"/>
  <c r="AP14" i="91"/>
  <c r="AP12" i="91"/>
  <c r="AP10" i="91"/>
  <c r="AP23" i="91"/>
  <c r="AP24" i="91"/>
  <c r="AP25" i="91"/>
  <c r="AP26" i="91"/>
  <c r="AP27" i="91"/>
  <c r="AP28" i="91"/>
  <c r="AP29" i="91"/>
  <c r="AP30" i="91"/>
  <c r="AP31" i="91"/>
  <c r="AO23" i="91"/>
  <c r="AM16" i="91"/>
  <c r="AM15" i="91"/>
  <c r="AM14" i="91"/>
  <c r="AM13" i="91"/>
  <c r="AM12" i="91"/>
  <c r="AM11" i="91"/>
  <c r="AM10" i="91"/>
  <c r="AM9" i="91"/>
  <c r="AM31" i="91"/>
  <c r="AM30" i="91"/>
  <c r="AM29" i="91"/>
  <c r="AM28" i="91"/>
  <c r="AM27" i="91"/>
  <c r="AM26" i="91"/>
  <c r="AM25" i="91"/>
  <c r="AM24" i="91"/>
</calcChain>
</file>

<file path=xl/sharedStrings.xml><?xml version="1.0" encoding="utf-8"?>
<sst xmlns="http://schemas.openxmlformats.org/spreadsheetml/2006/main" count="484" uniqueCount="359">
  <si>
    <t>Voorschotfacturen (netto): aangerekend - verrekend</t>
  </si>
  <si>
    <t>Bedrag bijdrage (Totaal (=gefactureerd in kalenderjaar))</t>
  </si>
  <si>
    <t>1.1 &amp; 1.2    SOM van de gemeentelijke bijdrage van 
niet-gv-heffingsplichtigen en gv-heffingsplichtigen</t>
  </si>
  <si>
    <t>2.1 &amp; 2.2    SOM van de gemeentelijke vergoeding van 
niet-gv-heffingsplichtigen en gv-heffingsplichtigen</t>
  </si>
  <si>
    <t>Bedrag vergoeding (Totaal (=gefactureerd in kalenderjaar))</t>
  </si>
  <si>
    <t>in m³</t>
  </si>
  <si>
    <t>in euro excl BTW</t>
  </si>
  <si>
    <t>Aantal</t>
  </si>
  <si>
    <t>Verbruik</t>
  </si>
  <si>
    <t>AWW</t>
  </si>
  <si>
    <t>Aandeel van gemeentelijke bijdrage in de aangerekende voorschotten</t>
  </si>
  <si>
    <t>Aandeel van gemeentelijke bijdrage in de verrekende voorschotten</t>
  </si>
  <si>
    <t>1.1 Gemeentelijke bijdrage niet-gv-heffingsplichtigen</t>
  </si>
  <si>
    <t>1.2 Gemeentelijke bijdrage gv-heffingsplichtigen</t>
  </si>
  <si>
    <t xml:space="preserve">2.1 Gemeentelijke vergoeding niet-gv-heffingsplichtigen </t>
  </si>
  <si>
    <t xml:space="preserve">2.2 Gemeentelijke vergoeding gv-heffingsplichtigen </t>
  </si>
  <si>
    <t xml:space="preserve">1 Gemeentelijke bijdrage </t>
  </si>
  <si>
    <t xml:space="preserve">2 Gemeentelijke vergoeding </t>
  </si>
  <si>
    <t>Bedrag bijdrage aan abonnee</t>
  </si>
  <si>
    <t>Bedrag bijdrage via derde betaler</t>
  </si>
  <si>
    <t>A. Vrijstellingen/Compensaties/Kortingen (+)</t>
  </si>
  <si>
    <t>B. Aandeel gemeentelijke bijdrage in voorschotfacturen</t>
  </si>
  <si>
    <t>Totaal (=gefactureerd in kalenderjaar)</t>
  </si>
  <si>
    <t>Bedrag vergoeding aan eigen waterwinner</t>
  </si>
  <si>
    <t>Bedrag vergoeding via derde betaler</t>
  </si>
  <si>
    <t>B. Aandeel gemeentelijke vergoeding in voorschotfacturen</t>
  </si>
  <si>
    <t>ecologische vrijstellingen &amp; compensaties</t>
  </si>
  <si>
    <t>sociale vrijstellingen &amp; compensaties</t>
  </si>
  <si>
    <t>economische korting</t>
  </si>
  <si>
    <t>Aandeel van gemeentelijke vergoeding in de aangerekende voorschotten</t>
  </si>
  <si>
    <t>Aandeel van gemeentelijke vergoeding in de verrekende voorschotten</t>
  </si>
  <si>
    <t>aantal</t>
  </si>
  <si>
    <t>IWVB</t>
  </si>
  <si>
    <t>DWM</t>
  </si>
  <si>
    <t>PIDPA</t>
  </si>
  <si>
    <t>IWVA</t>
  </si>
  <si>
    <t>TOTAAL GSB + GSV (KV + GV/ abonnees, EWW en derde betalers)</t>
  </si>
  <si>
    <t>Totaal (=gefactureerd in kalenderjaar) excl. Derde betaler</t>
  </si>
  <si>
    <t>Water-Link</t>
  </si>
  <si>
    <t>Vivaqua</t>
  </si>
  <si>
    <t>Farys</t>
  </si>
  <si>
    <t>DeWatergroep</t>
  </si>
  <si>
    <t>AGSOKnokke-Heist</t>
  </si>
  <si>
    <t>BIJLAGE VI: Jaarlijkse rapportering Gemeentelijke bijdrage/vergoeding per dwm en zijn toegetreden gemeenten</t>
  </si>
  <si>
    <t>sectorTOTAAL</t>
  </si>
  <si>
    <t>Gemeente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</si>
  <si>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</si>
  <si>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</si>
  <si>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</si>
  <si>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</si>
  <si>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</si>
  <si>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</si>
  <si>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</si>
  <si>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</si>
  <si>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</si>
  <si>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</si>
  <si>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</si>
  <si>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</si>
  <si>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</si>
  <si>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</si>
  <si>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</si>
  <si>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</si>
  <si>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</si>
  <si>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</si>
  <si>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</si>
  <si>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</si>
  <si>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</si>
  <si>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</si>
  <si>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</si>
  <si>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</si>
  <si>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</si>
  <si>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</si>
  <si>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</si>
  <si>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</si>
  <si>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</si>
  <si>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</si>
  <si>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</si>
  <si>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</si>
  <si>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</si>
  <si>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</si>
  <si>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</si>
  <si>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</si>
  <si>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</si>
  <si>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</si>
  <si>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</si>
  <si>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</si>
  <si>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</si>
  <si>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</si>
  <si>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</si>
  <si>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</si>
  <si>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</si>
  <si>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</si>
  <si>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</si>
  <si>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</si>
  <si>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</si>
  <si>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</si>
  <si>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</si>
  <si>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</si>
  <si>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</si>
  <si>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</si>
  <si>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</si>
  <si>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</si>
  <si>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</si>
  <si>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</si>
  <si>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</si>
  <si>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</si>
  <si>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</si>
  <si>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</si>
  <si>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</si>
  <si>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</si>
  <si>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</si>
  <si>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</si>
  <si>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</si>
  <si>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</si>
  <si>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</si>
  <si>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</si>
  <si>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</si>
  <si>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</si>
  <si>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</si>
  <si>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</si>
  <si>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</si>
  <si>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</si>
  <si>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</si>
  <si>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</si>
  <si>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</si>
  <si>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</si>
  <si>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</si>
  <si>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</si>
  <si>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</si>
  <si>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</si>
  <si>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</si>
  <si>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</si>
  <si>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</si>
  <si>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</si>
  <si>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</si>
  <si>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</si>
  <si>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</si>
  <si>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</si>
  <si>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</si>
  <si>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</si>
  <si>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</si>
  <si>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</si>
  <si>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</si>
  <si>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</si>
  <si>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</si>
  <si>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</si>
  <si>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</si>
  <si>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</si>
  <si>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</si>
  <si>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</si>
  <si>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</si>
  <si>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</si>
  <si>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</si>
  <si>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</si>
  <si>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</si>
  <si>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</si>
  <si>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</si>
  <si>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</si>
  <si>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</si>
  <si>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</si>
  <si>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</si>
  <si>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</si>
  <si>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</si>
  <si>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</si>
  <si>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</si>
  <si>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</si>
  <si>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</si>
  <si>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</si>
  <si>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</si>
  <si>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</si>
  <si>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</si>
  <si>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</si>
  <si>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</si>
  <si>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</si>
  <si>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</si>
  <si>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</si>
  <si>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</si>
  <si>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</si>
  <si>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</si>
  <si>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</si>
  <si>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</si>
  <si>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</si>
  <si>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</si>
  <si>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</si>
  <si>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</si>
  <si>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</si>
  <si>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Kruibeke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</si>
  <si>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</si>
  <si>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</si>
  <si>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</si>
  <si>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</si>
  <si>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</si>
  <si>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</si>
  <si>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</si>
  <si>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</si>
  <si>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</si>
  <si>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</si>
  <si>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</si>
  <si>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Leuven</t>
  </si>
  <si>
    <t>Lichtervelde</t>
  </si>
  <si>
    <t>Liedekerke</t>
  </si>
  <si>
    <t>Lier</t>
  </si>
  <si>
    <t>Lierde</t>
  </si>
  <si>
    <t>Lille</t>
  </si>
  <si>
    <t>Lint</t>
  </si>
  <si>
    <t>Lochristi</t>
  </si>
  <si>
    <t>Lokeren</t>
  </si>
  <si>
    <t>Lommel</t>
  </si>
  <si>
    <t>Londerzeel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</si>
  <si>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</si>
  <si>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</si>
  <si>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</si>
  <si>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</si>
  <si>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</si>
  <si>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</si>
  <si>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</si>
  <si>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</si>
  <si>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</si>
  <si>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</si>
  <si>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</si>
  <si>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</si>
  <si>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</si>
  <si>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</si>
  <si>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</si>
  <si>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</si>
  <si>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</si>
  <si>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</si>
  <si>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</si>
  <si>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</si>
  <si>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</si>
  <si>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</si>
  <si>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</si>
  <si>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</si>
  <si>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</si>
  <si>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</si>
  <si>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</si>
  <si>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</si>
  <si>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</si>
  <si>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</si>
  <si>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</si>
  <si>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</si>
  <si>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</si>
  <si>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</si>
  <si>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</si>
  <si>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</si>
  <si>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</si>
  <si>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</si>
  <si>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Oud-Heverlee</t>
  </si>
  <si>
    <t>Oud-Turnhout</t>
  </si>
  <si>
    <t>Overijse</t>
  </si>
  <si>
    <t>Peer</t>
  </si>
  <si>
    <t>Pepingen</t>
  </si>
  <si>
    <t>Pittem</t>
  </si>
  <si>
    <t>Poperinge</t>
  </si>
  <si>
    <t>Putte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</si>
  <si>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</si>
  <si>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</si>
  <si>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</si>
  <si>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</si>
  <si>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</si>
  <si>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</si>
  <si>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</si>
  <si>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</si>
  <si>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</si>
  <si>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</si>
  <si>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</si>
  <si>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</si>
  <si>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</si>
  <si>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</si>
  <si>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</si>
  <si>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</si>
  <si>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</si>
  <si>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</si>
  <si>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</si>
  <si>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</si>
  <si>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</si>
  <si>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</si>
  <si>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</si>
  <si>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</si>
  <si>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</si>
  <si>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</si>
  <si>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</si>
  <si>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</si>
  <si>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</si>
  <si>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</si>
  <si>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</si>
  <si>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</si>
  <si>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</si>
  <si>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</si>
  <si>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</si>
  <si>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</si>
  <si>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</si>
  <si>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</si>
  <si>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</si>
  <si>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</si>
  <si>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</si>
  <si>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</si>
  <si>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</si>
  <si>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</si>
  <si>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</si>
  <si>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</si>
  <si>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</si>
  <si>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</si>
  <si>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</si>
  <si>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</si>
  <si>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</si>
  <si>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</si>
  <si>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</si>
  <si>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</si>
  <si>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</si>
  <si>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</si>
  <si>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</si>
  <si>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</si>
  <si>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</si>
  <si>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</si>
  <si>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</si>
  <si>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</si>
  <si>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</si>
  <si>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</si>
  <si>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</si>
  <si>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</si>
  <si>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</si>
  <si>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</si>
  <si>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</si>
  <si>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</si>
  <si>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</si>
  <si>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</si>
  <si>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</si>
  <si>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</si>
  <si>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</si>
  <si>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</si>
  <si>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</si>
  <si>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</si>
  <si>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Linkebeek</t>
  </si>
  <si>
    <t>Sint-Pieters-Leeuw</t>
  </si>
  <si>
    <t>Sint-Genesius-Rode</t>
  </si>
  <si>
    <t>Kraainem</t>
  </si>
  <si>
    <t>Wezembeek-Oppem</t>
  </si>
  <si>
    <t>Linter</t>
  </si>
  <si>
    <t>Leopoldsburg</t>
  </si>
  <si>
    <t>Knokke-Heist</t>
  </si>
  <si>
    <t>Kruisem</t>
  </si>
  <si>
    <t>Lievegem</t>
  </si>
  <si>
    <t>Oudsbergen</t>
  </si>
  <si>
    <t>Pelt</t>
  </si>
  <si>
    <t>Puurs-Sint-Amands</t>
  </si>
  <si>
    <t>Waterverbruik Leidingwater</t>
  </si>
  <si>
    <t>Waterverbruik eigen waterwinning</t>
  </si>
  <si>
    <t>Tarieven gemeentelijke bijdrage</t>
  </si>
  <si>
    <t>Basis Tarief (€/m³)</t>
  </si>
  <si>
    <t>Comfort Tarief (€/m³)</t>
  </si>
  <si>
    <t>Vlak Tarief (€/m³)</t>
  </si>
  <si>
    <t>Tarieven gemeentelijke vergoeding</t>
  </si>
  <si>
    <t xml:space="preserve">idem aan bijdragetarief voor alle </t>
  </si>
  <si>
    <t>gemeenten, behalve Oudenaarde</t>
  </si>
  <si>
    <t>Kleinverbruikers
(m³)</t>
  </si>
  <si>
    <t>Grootverbruikers
(m³)</t>
  </si>
  <si>
    <t>Totaal Leidingwaterverbuik
(m³)</t>
  </si>
  <si>
    <t>Totaal Eigen Waterverbuik 
(m³)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</si>
</sst>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_-;_-* #,##0.00\-;_-* &quot;-&quot;??_-;_-@_-"/>
    <numFmt numFmtId="166" formatCode="_(* #,##0.00_);_(* \(#,##0.00\);_(* &quot;-&quot;??_);_(@_)"/>
    <numFmt numFmtId="167" formatCode="###,000"/>
    <numFmt numFmtId="168" formatCode="_-* #,##0.00\ [$€]_-;\-* #,##0.00\ [$€]_-;_-* &quot;-&quot;??\ [$€]_-;_-@_-"/>
    <numFmt numFmtId="169" formatCode="_-* #,##0.00\ _€_-;\-* #,##0.00\ _€_-;_-* &quot;-&quot;??\ _€_-;_-@_-"/>
    <numFmt numFmtId="170" formatCode="_-* #,##0.00\ _D_M_-;\-* #,##0.00\ _D_M_-;_-* &quot;-&quot;??\ _D_M_-;_-@_-"/>
  </numFmts>
  <fonts count="10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4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3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indexed="18"/>
      <name val="Arial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sz val="8"/>
      <color rgb="FF000000"/>
      <name val="Arial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sz val="8"/>
      <color rgb="FF1F497D"/>
      <name val="Verdana"/>
      <family val="2"/>
    </font>
    <font>
      <sz val="8"/>
      <color theme="1"/>
      <name val="Verdana"/>
      <family val="2"/>
    </font>
    <font>
      <b/>
      <sz val="8"/>
      <color rgb="FF1F497D"/>
      <name val="Verdana"/>
      <family val="2"/>
    </font>
    <font>
      <b/>
      <sz val="8"/>
      <color theme="1"/>
      <name val="Verdana"/>
      <family val="2"/>
    </font>
    <font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theme="1"/>
      <name val="Verdana"/>
      <family val="2"/>
    </font>
    <font>
      <b/>
      <sz val="8"/>
      <color rgb="FF33CC33"/>
      <name val="Verdana"/>
      <family val="2"/>
    </font>
    <font>
      <sz val="11"/>
      <color indexed="10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1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9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rgb="FFDBE5F1"/>
        <bgColor rgb="FF000000"/>
      </patternFill>
    </fill>
    <fill>
      <patternFill patternType="solid">
        <fgColor rgb="FFF8F8F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8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" fontId="6" fillId="0" borderId="15" applyNumberFormat="0" applyProtection="0">
      <alignment horizontal="right" vertical="center"/>
    </xf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3" borderId="23" applyNumberFormat="0" applyFont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1" fillId="42" borderId="0" applyNumberFormat="0" applyBorder="0" applyAlignment="0" applyProtection="0"/>
    <xf numFmtId="0" fontId="11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8" fillId="58" borderId="15" applyNumberFormat="0" applyAlignment="0" applyProtection="0"/>
    <xf numFmtId="0" fontId="19" fillId="51" borderId="25" applyNumberFormat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1" fillId="0" borderId="26" applyNumberFormat="0" applyFill="0" applyAlignment="0" applyProtection="0"/>
    <xf numFmtId="0" fontId="11" fillId="47" borderId="0" applyNumberFormat="0" applyBorder="0" applyAlignment="0" applyProtection="0"/>
    <xf numFmtId="0" fontId="22" fillId="55" borderId="15" applyNumberFormat="0" applyAlignment="0" applyProtection="0"/>
    <xf numFmtId="166" fontId="16" fillId="0" borderId="0" applyFont="0" applyFill="0" applyBorder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1" fillId="55" borderId="0" applyNumberFormat="0" applyBorder="0" applyAlignment="0" applyProtection="0"/>
    <xf numFmtId="0" fontId="6" fillId="54" borderId="15" applyNumberFormat="0" applyFont="0" applyAlignment="0" applyProtection="0"/>
    <xf numFmtId="0" fontId="6" fillId="54" borderId="15" applyNumberFormat="0" applyFont="0" applyAlignment="0" applyProtection="0"/>
    <xf numFmtId="0" fontId="26" fillId="54" borderId="0" applyNumberFormat="0" applyBorder="0" applyAlignment="0" applyProtection="0"/>
    <xf numFmtId="4" fontId="6" fillId="62" borderId="15" applyNumberFormat="0" applyProtection="0">
      <alignment vertical="center"/>
    </xf>
    <xf numFmtId="4" fontId="27" fillId="63" borderId="15" applyNumberFormat="0" applyProtection="0">
      <alignment vertical="center"/>
    </xf>
    <xf numFmtId="4" fontId="6" fillId="63" borderId="15" applyNumberFormat="0" applyProtection="0">
      <alignment horizontal="left" vertical="center" indent="1"/>
    </xf>
    <xf numFmtId="0" fontId="28" fillId="62" borderId="30" applyNumberFormat="0" applyProtection="0">
      <alignment horizontal="left" vertical="top" indent="1"/>
    </xf>
    <xf numFmtId="4" fontId="6" fillId="64" borderId="15" applyNumberFormat="0" applyProtection="0">
      <alignment horizontal="left" vertical="center" indent="1"/>
    </xf>
    <xf numFmtId="4" fontId="6" fillId="65" borderId="15" applyNumberFormat="0" applyProtection="0">
      <alignment horizontal="right" vertical="center"/>
    </xf>
    <xf numFmtId="4" fontId="6" fillId="66" borderId="15" applyNumberFormat="0" applyProtection="0">
      <alignment horizontal="right" vertical="center"/>
    </xf>
    <xf numFmtId="4" fontId="6" fillId="67" borderId="31" applyNumberFormat="0" applyProtection="0">
      <alignment horizontal="right" vertical="center"/>
    </xf>
    <xf numFmtId="4" fontId="6" fillId="68" borderId="15" applyNumberFormat="0" applyProtection="0">
      <alignment horizontal="right" vertical="center"/>
    </xf>
    <xf numFmtId="4" fontId="6" fillId="69" borderId="15" applyNumberFormat="0" applyProtection="0">
      <alignment horizontal="right" vertical="center"/>
    </xf>
    <xf numFmtId="4" fontId="6" fillId="70" borderId="15" applyNumberFormat="0" applyProtection="0">
      <alignment horizontal="right" vertical="center"/>
    </xf>
    <xf numFmtId="4" fontId="6" fillId="71" borderId="15" applyNumberFormat="0" applyProtection="0">
      <alignment horizontal="right" vertical="center"/>
    </xf>
    <xf numFmtId="4" fontId="6" fillId="72" borderId="15" applyNumberFormat="0" applyProtection="0">
      <alignment horizontal="right" vertical="center"/>
    </xf>
    <xf numFmtId="4" fontId="6" fillId="73" borderId="15" applyNumberFormat="0" applyProtection="0">
      <alignment horizontal="right" vertical="center"/>
    </xf>
    <xf numFmtId="4" fontId="6" fillId="74" borderId="31" applyNumberFormat="0" applyProtection="0">
      <alignment horizontal="left" vertical="center" indent="1"/>
    </xf>
    <xf numFmtId="4" fontId="3" fillId="75" borderId="31" applyNumberFormat="0" applyProtection="0">
      <alignment horizontal="left" vertical="center" indent="1"/>
    </xf>
    <xf numFmtId="4" fontId="3" fillId="75" borderId="31" applyNumberFormat="0" applyProtection="0">
      <alignment horizontal="left" vertical="center" indent="1"/>
    </xf>
    <xf numFmtId="4" fontId="6" fillId="76" borderId="15" applyNumberFormat="0" applyProtection="0">
      <alignment horizontal="right" vertical="center"/>
    </xf>
    <xf numFmtId="4" fontId="6" fillId="77" borderId="31" applyNumberFormat="0" applyProtection="0">
      <alignment horizontal="left" vertical="center" indent="1"/>
    </xf>
    <xf numFmtId="4" fontId="6" fillId="76" borderId="31" applyNumberFormat="0" applyProtection="0">
      <alignment horizontal="left" vertical="center" indent="1"/>
    </xf>
    <xf numFmtId="0" fontId="6" fillId="78" borderId="15" applyNumberFormat="0" applyProtection="0">
      <alignment horizontal="left" vertical="center" indent="1"/>
    </xf>
    <xf numFmtId="0" fontId="6" fillId="75" borderId="30" applyNumberFormat="0" applyProtection="0">
      <alignment horizontal="left" vertical="top" indent="1"/>
    </xf>
    <xf numFmtId="0" fontId="6" fillId="75" borderId="30" applyNumberFormat="0" applyProtection="0">
      <alignment horizontal="left" vertical="top" indent="1"/>
    </xf>
    <xf numFmtId="0" fontId="6" fillId="79" borderId="15" applyNumberFormat="0" applyProtection="0">
      <alignment horizontal="left" vertical="center" indent="1"/>
    </xf>
    <xf numFmtId="0" fontId="6" fillId="76" borderId="30" applyNumberFormat="0" applyProtection="0">
      <alignment horizontal="left" vertical="top" indent="1"/>
    </xf>
    <xf numFmtId="0" fontId="6" fillId="76" borderId="30" applyNumberFormat="0" applyProtection="0">
      <alignment horizontal="left" vertical="top" indent="1"/>
    </xf>
    <xf numFmtId="0" fontId="6" fillId="80" borderId="15" applyNumberFormat="0" applyProtection="0">
      <alignment horizontal="left" vertical="center" indent="1"/>
    </xf>
    <xf numFmtId="0" fontId="6" fillId="80" borderId="30" applyNumberFormat="0" applyProtection="0">
      <alignment horizontal="left" vertical="top" indent="1"/>
    </xf>
    <xf numFmtId="0" fontId="6" fillId="80" borderId="30" applyNumberFormat="0" applyProtection="0">
      <alignment horizontal="left" vertical="top" indent="1"/>
    </xf>
    <xf numFmtId="0" fontId="6" fillId="77" borderId="15" applyNumberFormat="0" applyProtection="0">
      <alignment horizontal="left" vertical="center" indent="1"/>
    </xf>
    <xf numFmtId="0" fontId="6" fillId="77" borderId="30" applyNumberFormat="0" applyProtection="0">
      <alignment horizontal="left" vertical="top" indent="1"/>
    </xf>
    <xf numFmtId="0" fontId="6" fillId="77" borderId="30" applyNumberFormat="0" applyProtection="0">
      <alignment horizontal="left" vertical="top" indent="1"/>
    </xf>
    <xf numFmtId="0" fontId="6" fillId="81" borderId="32" applyNumberFormat="0">
      <protection locked="0"/>
    </xf>
    <xf numFmtId="0" fontId="6" fillId="81" borderId="32" applyNumberFormat="0">
      <protection locked="0"/>
    </xf>
    <xf numFmtId="0" fontId="29" fillId="75" borderId="33" applyBorder="0"/>
    <xf numFmtId="4" fontId="30" fillId="82" borderId="30" applyNumberFormat="0" applyProtection="0">
      <alignment vertical="center"/>
    </xf>
    <xf numFmtId="4" fontId="27" fillId="83" borderId="1" applyNumberFormat="0" applyProtection="0">
      <alignment vertical="center"/>
    </xf>
    <xf numFmtId="4" fontId="30" fillId="78" borderId="30" applyNumberFormat="0" applyProtection="0">
      <alignment horizontal="left" vertical="center" indent="1"/>
    </xf>
    <xf numFmtId="0" fontId="30" fillId="82" borderId="30" applyNumberFormat="0" applyProtection="0">
      <alignment horizontal="left" vertical="top" indent="1"/>
    </xf>
    <xf numFmtId="4" fontId="27" fillId="2" borderId="15" applyNumberFormat="0" applyProtection="0">
      <alignment horizontal="right" vertical="center"/>
    </xf>
    <xf numFmtId="4" fontId="6" fillId="64" borderId="15" applyNumberFormat="0" applyProtection="0">
      <alignment horizontal="left" vertical="center" indent="1"/>
    </xf>
    <xf numFmtId="0" fontId="30" fillId="76" borderId="30" applyNumberFormat="0" applyProtection="0">
      <alignment horizontal="left" vertical="top" indent="1"/>
    </xf>
    <xf numFmtId="4" fontId="31" fillId="84" borderId="31" applyNumberFormat="0" applyProtection="0">
      <alignment horizontal="left" vertical="center" indent="1"/>
    </xf>
    <xf numFmtId="0" fontId="6" fillId="85" borderId="1"/>
    <xf numFmtId="4" fontId="32" fillId="81" borderId="15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6" fillId="86" borderId="0"/>
    <xf numFmtId="0" fontId="3" fillId="0" borderId="0"/>
    <xf numFmtId="0" fontId="6" fillId="86" borderId="0"/>
    <xf numFmtId="0" fontId="16" fillId="0" borderId="0"/>
    <xf numFmtId="0" fontId="20" fillId="0" borderId="34" applyNumberFormat="0" applyFill="0" applyAlignment="0" applyProtection="0"/>
    <xf numFmtId="0" fontId="34" fillId="58" borderId="35" applyNumberFormat="0" applyAlignment="0" applyProtection="0"/>
    <xf numFmtId="0" fontId="35" fillId="0" borderId="0" applyNumberFormat="0" applyFill="0" applyBorder="0" applyAlignment="0" applyProtection="0"/>
    <xf numFmtId="0" fontId="7" fillId="77" borderId="0" applyNumberFormat="0" applyBorder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7" fillId="76" borderId="0" applyNumberFormat="0" applyBorder="0" applyAlignment="0" applyProtection="0"/>
    <xf numFmtId="0" fontId="1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" fillId="72" borderId="0" applyNumberFormat="0" applyBorder="0" applyAlignment="0" applyProtection="0"/>
    <xf numFmtId="0" fontId="1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87" borderId="0" applyNumberFormat="0" applyBorder="0" applyAlignment="0" applyProtection="0"/>
    <xf numFmtId="0" fontId="1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7" fillId="77" borderId="0" applyNumberFormat="0" applyBorder="0" applyAlignment="0" applyProtection="0"/>
    <xf numFmtId="0" fontId="16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7" fillId="88" borderId="0" applyNumberFormat="0" applyBorder="0" applyAlignment="0" applyProtection="0"/>
    <xf numFmtId="0" fontId="16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7" fillId="78" borderId="0" applyNumberFormat="0" applyBorder="0" applyAlignment="0" applyProtection="0"/>
    <xf numFmtId="0" fontId="1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7" fillId="76" borderId="0" applyNumberFormat="0" applyBorder="0" applyAlignment="0" applyProtection="0"/>
    <xf numFmtId="0" fontId="1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7" fillId="71" borderId="0" applyNumberFormat="0" applyBorder="0" applyAlignment="0" applyProtection="0"/>
    <xf numFmtId="0" fontId="16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" fillId="89" borderId="0" applyNumberFormat="0" applyBorder="0" applyAlignment="0" applyProtection="0"/>
    <xf numFmtId="0" fontId="16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7" fillId="75" borderId="0" applyNumberFormat="0" applyBorder="0" applyAlignment="0" applyProtection="0"/>
    <xf numFmtId="0" fontId="16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7" fillId="88" borderId="0" applyNumberFormat="0" applyBorder="0" applyAlignment="0" applyProtection="0"/>
    <xf numFmtId="0" fontId="16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0" fillId="90" borderId="0" applyNumberFormat="0" applyBorder="0" applyAlignment="0" applyProtection="0"/>
    <xf numFmtId="0" fontId="51" fillId="17" borderId="0" applyNumberFormat="0" applyBorder="0" applyAlignment="0" applyProtection="0"/>
    <xf numFmtId="0" fontId="50" fillId="17" borderId="0" applyNumberFormat="0" applyBorder="0" applyAlignment="0" applyProtection="0"/>
    <xf numFmtId="0" fontId="10" fillId="76" borderId="0" applyNumberFormat="0" applyBorder="0" applyAlignment="0" applyProtection="0"/>
    <xf numFmtId="0" fontId="51" fillId="21" borderId="0" applyNumberFormat="0" applyBorder="0" applyAlignment="0" applyProtection="0"/>
    <xf numFmtId="0" fontId="50" fillId="21" borderId="0" applyNumberFormat="0" applyBorder="0" applyAlignment="0" applyProtection="0"/>
    <xf numFmtId="0" fontId="10" fillId="71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10" fillId="89" borderId="0" applyNumberFormat="0" applyBorder="0" applyAlignment="0" applyProtection="0"/>
    <xf numFmtId="0" fontId="51" fillId="29" borderId="0" applyNumberFormat="0" applyBorder="0" applyAlignment="0" applyProtection="0"/>
    <xf numFmtId="0" fontId="50" fillId="29" borderId="0" applyNumberFormat="0" applyBorder="0" applyAlignment="0" applyProtection="0"/>
    <xf numFmtId="0" fontId="10" fillId="90" borderId="0" applyNumberFormat="0" applyBorder="0" applyAlignment="0" applyProtection="0"/>
    <xf numFmtId="0" fontId="51" fillId="33" borderId="0" applyNumberFormat="0" applyBorder="0" applyAlignment="0" applyProtection="0"/>
    <xf numFmtId="0" fontId="50" fillId="33" borderId="0" applyNumberFormat="0" applyBorder="0" applyAlignment="0" applyProtection="0"/>
    <xf numFmtId="0" fontId="10" fillId="68" borderId="0" applyNumberFormat="0" applyBorder="0" applyAlignment="0" applyProtection="0"/>
    <xf numFmtId="0" fontId="51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51" fillId="34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26" fillId="54" borderId="0" applyNumberFormat="0" applyBorder="0" applyAlignment="0" applyProtection="0"/>
    <xf numFmtId="0" fontId="44" fillId="11" borderId="19" applyNumberFormat="0" applyAlignment="0" applyProtection="0"/>
    <xf numFmtId="0" fontId="52" fillId="11" borderId="19" applyNumberFormat="0" applyAlignment="0" applyProtection="0"/>
    <xf numFmtId="0" fontId="18" fillId="58" borderId="15" applyNumberFormat="0" applyAlignment="0" applyProtection="0"/>
    <xf numFmtId="0" fontId="19" fillId="51" borderId="25" applyNumberFormat="0" applyAlignment="0" applyProtection="0"/>
    <xf numFmtId="0" fontId="46" fillId="12" borderId="22" applyNumberFormat="0" applyAlignment="0" applyProtection="0"/>
    <xf numFmtId="0" fontId="53" fillId="12" borderId="22" applyNumberFormat="0" applyAlignment="0" applyProtection="0"/>
    <xf numFmtId="0" fontId="5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55" fillId="0" borderId="21" applyNumberFormat="0" applyFill="0" applyAlignment="0" applyProtection="0"/>
    <xf numFmtId="0" fontId="39" fillId="7" borderId="0" applyNumberFormat="0" applyBorder="0" applyAlignment="0" applyProtection="0"/>
    <xf numFmtId="0" fontId="56" fillId="7" borderId="0" applyNumberFormat="0" applyBorder="0" applyAlignment="0" applyProtection="0"/>
    <xf numFmtId="0" fontId="11" fillId="47" borderId="0" applyNumberFormat="0" applyBorder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2" fillId="55" borderId="15" applyNumberFormat="0" applyAlignment="0" applyProtection="0"/>
    <xf numFmtId="0" fontId="42" fillId="10" borderId="19" applyNumberFormat="0" applyAlignment="0" applyProtection="0"/>
    <xf numFmtId="0" fontId="57" fillId="10" borderId="19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6" fillId="0" borderId="16" applyNumberFormat="0" applyFill="0" applyAlignment="0" applyProtection="0"/>
    <xf numFmtId="0" fontId="58" fillId="0" borderId="16" applyNumberFormat="0" applyFill="0" applyAlignment="0" applyProtection="0"/>
    <xf numFmtId="0" fontId="37" fillId="0" borderId="17" applyNumberFormat="0" applyFill="0" applyAlignment="0" applyProtection="0"/>
    <xf numFmtId="0" fontId="59" fillId="0" borderId="17" applyNumberFormat="0" applyFill="0" applyAlignment="0" applyProtection="0"/>
    <xf numFmtId="0" fontId="38" fillId="0" borderId="18" applyNumberFormat="0" applyFill="0" applyAlignment="0" applyProtection="0"/>
    <xf numFmtId="0" fontId="60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26" applyNumberFormat="0" applyFill="0" applyAlignment="0" applyProtection="0"/>
    <xf numFmtId="0" fontId="41" fillId="9" borderId="0" applyNumberFormat="0" applyBorder="0" applyAlignment="0" applyProtection="0"/>
    <xf numFmtId="0" fontId="61" fillId="9" borderId="0" applyNumberFormat="0" applyBorder="0" applyAlignment="0" applyProtection="0"/>
    <xf numFmtId="0" fontId="21" fillId="55" borderId="0" applyNumberFormat="0" applyBorder="0" applyAlignment="0" applyProtection="0"/>
    <xf numFmtId="0" fontId="6" fillId="54" borderId="15" applyNumberFormat="0" applyFont="0" applyAlignment="0" applyProtection="0"/>
    <xf numFmtId="0" fontId="6" fillId="54" borderId="15" applyNumberFormat="0" applyFont="0" applyAlignment="0" applyProtection="0"/>
    <xf numFmtId="0" fontId="6" fillId="54" borderId="15" applyNumberFormat="0" applyFont="0" applyAlignment="0" applyProtection="0"/>
    <xf numFmtId="0" fontId="6" fillId="54" borderId="15" applyNumberFormat="0" applyFont="0" applyAlignment="0" applyProtection="0"/>
    <xf numFmtId="0" fontId="16" fillId="13" borderId="23" applyNumberFormat="0" applyFont="0" applyAlignment="0" applyProtection="0"/>
    <xf numFmtId="0" fontId="13" fillId="13" borderId="23" applyNumberFormat="0" applyFont="0" applyAlignment="0" applyProtection="0"/>
    <xf numFmtId="0" fontId="6" fillId="54" borderId="15" applyNumberFormat="0" applyFont="0" applyAlignment="0" applyProtection="0"/>
    <xf numFmtId="0" fontId="6" fillId="54" borderId="15" applyNumberFormat="0" applyFont="0" applyAlignment="0" applyProtection="0"/>
    <xf numFmtId="0" fontId="13" fillId="13" borderId="23" applyNumberFormat="0" applyFont="0" applyAlignment="0" applyProtection="0"/>
    <xf numFmtId="0" fontId="13" fillId="13" borderId="23" applyNumberFormat="0" applyFont="0" applyAlignment="0" applyProtection="0"/>
    <xf numFmtId="0" fontId="40" fillId="8" borderId="0" applyNumberFormat="0" applyBorder="0" applyAlignment="0" applyProtection="0"/>
    <xf numFmtId="0" fontId="62" fillId="8" borderId="0" applyNumberFormat="0" applyBorder="0" applyAlignment="0" applyProtection="0"/>
    <xf numFmtId="0" fontId="34" fillId="58" borderId="3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62" borderId="15" applyNumberFormat="0" applyProtection="0">
      <alignment vertical="center"/>
    </xf>
    <xf numFmtId="4" fontId="6" fillId="63" borderId="15" applyNumberFormat="0" applyProtection="0">
      <alignment horizontal="left" vertical="center" indent="1"/>
    </xf>
    <xf numFmtId="4" fontId="6" fillId="64" borderId="15" applyNumberFormat="0" applyProtection="0">
      <alignment horizontal="left" vertical="center" indent="1"/>
    </xf>
    <xf numFmtId="4" fontId="6" fillId="65" borderId="15" applyNumberFormat="0" applyProtection="0">
      <alignment horizontal="right" vertical="center"/>
    </xf>
    <xf numFmtId="4" fontId="6" fillId="66" borderId="15" applyNumberFormat="0" applyProtection="0">
      <alignment horizontal="right" vertical="center"/>
    </xf>
    <xf numFmtId="4" fontId="6" fillId="67" borderId="31" applyNumberFormat="0" applyProtection="0">
      <alignment horizontal="right" vertical="center"/>
    </xf>
    <xf numFmtId="4" fontId="6" fillId="68" borderId="15" applyNumberFormat="0" applyProtection="0">
      <alignment horizontal="right" vertical="center"/>
    </xf>
    <xf numFmtId="4" fontId="6" fillId="69" borderId="15" applyNumberFormat="0" applyProtection="0">
      <alignment horizontal="right" vertical="center"/>
    </xf>
    <xf numFmtId="4" fontId="6" fillId="70" borderId="15" applyNumberFormat="0" applyProtection="0">
      <alignment horizontal="right" vertical="center"/>
    </xf>
    <xf numFmtId="4" fontId="6" fillId="71" borderId="15" applyNumberFormat="0" applyProtection="0">
      <alignment horizontal="right" vertical="center"/>
    </xf>
    <xf numFmtId="4" fontId="6" fillId="72" borderId="15" applyNumberFormat="0" applyProtection="0">
      <alignment horizontal="right" vertical="center"/>
    </xf>
    <xf numFmtId="4" fontId="6" fillId="73" borderId="15" applyNumberFormat="0" applyProtection="0">
      <alignment horizontal="right" vertical="center"/>
    </xf>
    <xf numFmtId="4" fontId="6" fillId="74" borderId="31" applyNumberFormat="0" applyProtection="0">
      <alignment horizontal="left" vertical="center" indent="1"/>
    </xf>
    <xf numFmtId="4" fontId="3" fillId="75" borderId="31" applyNumberFormat="0" applyProtection="0">
      <alignment horizontal="left" vertical="center" indent="1"/>
    </xf>
    <xf numFmtId="4" fontId="3" fillId="75" borderId="31" applyNumberFormat="0" applyProtection="0">
      <alignment horizontal="left" vertical="center" indent="1"/>
    </xf>
    <xf numFmtId="4" fontId="6" fillId="76" borderId="15" applyNumberFormat="0" applyProtection="0">
      <alignment horizontal="right" vertical="center"/>
    </xf>
    <xf numFmtId="4" fontId="6" fillId="77" borderId="31" applyNumberFormat="0" applyProtection="0">
      <alignment horizontal="left" vertical="center" indent="1"/>
    </xf>
    <xf numFmtId="4" fontId="6" fillId="76" borderId="31" applyNumberFormat="0" applyProtection="0">
      <alignment horizontal="left" vertical="center" indent="1"/>
    </xf>
    <xf numFmtId="0" fontId="6" fillId="78" borderId="15" applyNumberFormat="0" applyProtection="0">
      <alignment horizontal="left" vertical="center" indent="1"/>
    </xf>
    <xf numFmtId="0" fontId="6" fillId="75" borderId="30" applyNumberFormat="0" applyProtection="0">
      <alignment horizontal="left" vertical="top" indent="1"/>
    </xf>
    <xf numFmtId="0" fontId="6" fillId="75" borderId="30" applyNumberFormat="0" applyProtection="0">
      <alignment horizontal="left" vertical="top" indent="1"/>
    </xf>
    <xf numFmtId="0" fontId="6" fillId="75" borderId="30" applyNumberFormat="0" applyProtection="0">
      <alignment horizontal="left" vertical="top" indent="1"/>
    </xf>
    <xf numFmtId="0" fontId="6" fillId="75" borderId="30" applyNumberFormat="0" applyProtection="0">
      <alignment horizontal="left" vertical="top" indent="1"/>
    </xf>
    <xf numFmtId="0" fontId="6" fillId="79" borderId="15" applyNumberFormat="0" applyProtection="0">
      <alignment horizontal="left" vertical="center" indent="1"/>
    </xf>
    <xf numFmtId="0" fontId="6" fillId="76" borderId="30" applyNumberFormat="0" applyProtection="0">
      <alignment horizontal="left" vertical="top" indent="1"/>
    </xf>
    <xf numFmtId="0" fontId="6" fillId="76" borderId="30" applyNumberFormat="0" applyProtection="0">
      <alignment horizontal="left" vertical="top" indent="1"/>
    </xf>
    <xf numFmtId="0" fontId="6" fillId="76" borderId="30" applyNumberFormat="0" applyProtection="0">
      <alignment horizontal="left" vertical="top" indent="1"/>
    </xf>
    <xf numFmtId="0" fontId="6" fillId="76" borderId="30" applyNumberFormat="0" applyProtection="0">
      <alignment horizontal="left" vertical="top" indent="1"/>
    </xf>
    <xf numFmtId="0" fontId="6" fillId="80" borderId="15" applyNumberFormat="0" applyProtection="0">
      <alignment horizontal="left" vertical="center" indent="1"/>
    </xf>
    <xf numFmtId="0" fontId="6" fillId="80" borderId="30" applyNumberFormat="0" applyProtection="0">
      <alignment horizontal="left" vertical="top" indent="1"/>
    </xf>
    <xf numFmtId="0" fontId="6" fillId="80" borderId="30" applyNumberFormat="0" applyProtection="0">
      <alignment horizontal="left" vertical="top" indent="1"/>
    </xf>
    <xf numFmtId="0" fontId="6" fillId="80" borderId="30" applyNumberFormat="0" applyProtection="0">
      <alignment horizontal="left" vertical="top" indent="1"/>
    </xf>
    <xf numFmtId="0" fontId="6" fillId="80" borderId="30" applyNumberFormat="0" applyProtection="0">
      <alignment horizontal="left" vertical="top" indent="1"/>
    </xf>
    <xf numFmtId="0" fontId="6" fillId="77" borderId="15" applyNumberFormat="0" applyProtection="0">
      <alignment horizontal="left" vertical="center" indent="1"/>
    </xf>
    <xf numFmtId="0" fontId="6" fillId="77" borderId="30" applyNumberFormat="0" applyProtection="0">
      <alignment horizontal="left" vertical="top" indent="1"/>
    </xf>
    <xf numFmtId="0" fontId="6" fillId="77" borderId="30" applyNumberFormat="0" applyProtection="0">
      <alignment horizontal="left" vertical="top" indent="1"/>
    </xf>
    <xf numFmtId="0" fontId="6" fillId="77" borderId="30" applyNumberFormat="0" applyProtection="0">
      <alignment horizontal="left" vertical="top" indent="1"/>
    </xf>
    <xf numFmtId="0" fontId="6" fillId="77" borderId="30" applyNumberFormat="0" applyProtection="0">
      <alignment horizontal="left" vertical="top" indent="1"/>
    </xf>
    <xf numFmtId="0" fontId="6" fillId="81" borderId="32" applyNumberFormat="0">
      <protection locked="0"/>
    </xf>
    <xf numFmtId="0" fontId="6" fillId="81" borderId="32" applyNumberFormat="0">
      <protection locked="0"/>
    </xf>
    <xf numFmtId="0" fontId="6" fillId="81" borderId="32" applyNumberFormat="0">
      <protection locked="0"/>
    </xf>
    <xf numFmtId="0" fontId="6" fillId="81" borderId="32" applyNumberFormat="0">
      <protection locked="0"/>
    </xf>
    <xf numFmtId="4" fontId="6" fillId="0" borderId="15" applyNumberFormat="0" applyProtection="0">
      <alignment horizontal="right" vertical="center"/>
    </xf>
    <xf numFmtId="4" fontId="6" fillId="64" borderId="15" applyNumberFormat="0" applyProtection="0">
      <alignment horizontal="left" vertical="center" indent="1"/>
    </xf>
    <xf numFmtId="0" fontId="6" fillId="85" borderId="1"/>
    <xf numFmtId="0" fontId="63" fillId="0" borderId="36" applyNumberFormat="0" applyFont="0" applyFill="0" applyAlignment="0" applyProtection="0"/>
    <xf numFmtId="167" fontId="14" fillId="0" borderId="37" applyNumberFormat="0" applyAlignment="0" applyProtection="0">
      <alignment horizontal="right" vertical="center" indent="1"/>
    </xf>
    <xf numFmtId="167" fontId="64" fillId="91" borderId="38" applyNumberFormat="0" applyAlignment="0" applyProtection="0">
      <alignment horizontal="right" vertical="center" indent="1"/>
    </xf>
    <xf numFmtId="0" fontId="64" fillId="92" borderId="39" applyNumberFormat="0" applyAlignment="0" applyProtection="0">
      <alignment horizontal="left" vertical="center" indent="1"/>
    </xf>
    <xf numFmtId="167" fontId="14" fillId="93" borderId="39" applyNumberFormat="0" applyAlignment="0" applyProtection="0">
      <alignment horizontal="left" vertical="center" indent="1"/>
    </xf>
    <xf numFmtId="0" fontId="14" fillId="93" borderId="39" applyNumberFormat="0" applyAlignment="0" applyProtection="0">
      <alignment horizontal="left" vertical="center" indent="1"/>
    </xf>
    <xf numFmtId="0" fontId="65" fillId="0" borderId="40" applyNumberFormat="0" applyFill="0" applyBorder="0" applyAlignment="0" applyProtection="0"/>
    <xf numFmtId="167" fontId="66" fillId="94" borderId="41" applyNumberFormat="0" applyBorder="0" applyAlignment="0" applyProtection="0">
      <alignment horizontal="right" vertical="center" indent="1"/>
    </xf>
    <xf numFmtId="167" fontId="66" fillId="95" borderId="41" applyNumberFormat="0" applyBorder="0" applyAlignment="0" applyProtection="0">
      <alignment horizontal="right" vertical="center" indent="1"/>
    </xf>
    <xf numFmtId="167" fontId="66" fillId="96" borderId="41" applyNumberFormat="0" applyBorder="0" applyAlignment="0" applyProtection="0">
      <alignment horizontal="right" vertical="center" indent="1"/>
    </xf>
    <xf numFmtId="167" fontId="67" fillId="97" borderId="41" applyNumberFormat="0" applyBorder="0" applyAlignment="0" applyProtection="0">
      <alignment horizontal="right" vertical="center" indent="1"/>
    </xf>
    <xf numFmtId="167" fontId="67" fillId="98" borderId="41" applyNumberFormat="0" applyBorder="0" applyAlignment="0" applyProtection="0">
      <alignment horizontal="right" vertical="center" indent="1"/>
    </xf>
    <xf numFmtId="167" fontId="67" fillId="99" borderId="41" applyNumberFormat="0" applyBorder="0" applyAlignment="0" applyProtection="0">
      <alignment horizontal="right" vertical="center" indent="1"/>
    </xf>
    <xf numFmtId="167" fontId="68" fillId="100" borderId="41" applyNumberFormat="0" applyBorder="0" applyAlignment="0" applyProtection="0">
      <alignment horizontal="right" vertical="center" indent="1"/>
    </xf>
    <xf numFmtId="167" fontId="68" fillId="101" borderId="41" applyNumberFormat="0" applyBorder="0" applyAlignment="0" applyProtection="0">
      <alignment horizontal="right" vertical="center" indent="1"/>
    </xf>
    <xf numFmtId="167" fontId="68" fillId="102" borderId="41" applyNumberFormat="0" applyBorder="0" applyAlignment="0" applyProtection="0">
      <alignment horizontal="right" vertical="center" indent="1"/>
    </xf>
    <xf numFmtId="0" fontId="14" fillId="92" borderId="38" applyNumberFormat="0" applyAlignment="0" applyProtection="0">
      <alignment horizontal="left" vertical="center" indent="1"/>
    </xf>
    <xf numFmtId="0" fontId="14" fillId="103" borderId="39" applyNumberFormat="0" applyAlignment="0" applyProtection="0">
      <alignment horizontal="left" vertical="center" indent="1"/>
    </xf>
    <xf numFmtId="0" fontId="14" fillId="104" borderId="39" applyNumberFormat="0" applyAlignment="0" applyProtection="0">
      <alignment horizontal="left" vertical="center" indent="1"/>
    </xf>
    <xf numFmtId="0" fontId="14" fillId="105" borderId="39" applyNumberFormat="0" applyAlignment="0" applyProtection="0">
      <alignment horizontal="left" vertical="center" indent="1"/>
    </xf>
    <xf numFmtId="0" fontId="14" fillId="106" borderId="39" applyNumberFormat="0" applyAlignment="0" applyProtection="0">
      <alignment horizontal="left" vertical="center" indent="1"/>
    </xf>
    <xf numFmtId="0" fontId="14" fillId="107" borderId="39" applyNumberFormat="0" applyAlignment="0" applyProtection="0">
      <alignment horizontal="left" vertical="center" indent="1"/>
    </xf>
    <xf numFmtId="0" fontId="14" fillId="108" borderId="38" applyNumberFormat="0" applyAlignment="0" applyProtection="0">
      <alignment horizontal="left" vertical="center" indent="1"/>
    </xf>
    <xf numFmtId="167" fontId="14" fillId="109" borderId="37" applyNumberFormat="0" applyBorder="0" applyAlignment="0" applyProtection="0">
      <alignment horizontal="right" vertical="center" indent="1"/>
    </xf>
    <xf numFmtId="167" fontId="64" fillId="109" borderId="38" applyNumberFormat="0" applyAlignment="0" applyProtection="0">
      <alignment horizontal="right" vertical="center" indent="1"/>
    </xf>
    <xf numFmtId="167" fontId="14" fillId="92" borderId="36" applyNumberFormat="0" applyAlignment="0" applyProtection="0">
      <alignment horizontal="left" vertical="center" indent="1"/>
    </xf>
    <xf numFmtId="0" fontId="64" fillId="110" borderId="39" applyNumberFormat="0" applyAlignment="0" applyProtection="0">
      <alignment horizontal="left" vertical="center" indent="1"/>
    </xf>
    <xf numFmtId="0" fontId="14" fillId="107" borderId="39" applyNumberFormat="0" applyAlignment="0" applyProtection="0">
      <alignment horizontal="left" vertical="center" indent="1"/>
    </xf>
    <xf numFmtId="167" fontId="64" fillId="91" borderId="38" applyNumberFormat="0" applyAlignment="0" applyProtection="0">
      <alignment horizontal="right" vertical="center" inden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6" fillId="86" borderId="0"/>
    <xf numFmtId="0" fontId="6" fillId="86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6" fillId="86" borderId="0"/>
    <xf numFmtId="0" fontId="3" fillId="0" borderId="0"/>
    <xf numFmtId="0" fontId="13" fillId="0" borderId="0"/>
    <xf numFmtId="0" fontId="3" fillId="0" borderId="0"/>
    <xf numFmtId="0" fontId="3" fillId="0" borderId="0"/>
    <xf numFmtId="0" fontId="6" fillId="86" borderId="0"/>
    <xf numFmtId="0" fontId="6" fillId="86" borderId="0"/>
    <xf numFmtId="0" fontId="33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69" fillId="0" borderId="24" applyNumberFormat="0" applyFill="0" applyAlignment="0" applyProtection="0"/>
    <xf numFmtId="0" fontId="20" fillId="0" borderId="34" applyNumberFormat="0" applyFill="0" applyAlignment="0" applyProtection="0"/>
    <xf numFmtId="0" fontId="43" fillId="11" borderId="20" applyNumberFormat="0" applyAlignment="0" applyProtection="0"/>
    <xf numFmtId="0" fontId="70" fillId="11" borderId="20" applyNumberFormat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164" fontId="13" fillId="0" borderId="0" applyFont="0" applyFill="0" applyBorder="0" applyAlignment="0" applyProtection="0"/>
    <xf numFmtId="0" fontId="13" fillId="13" borderId="23" applyNumberFormat="0" applyFont="0" applyAlignment="0" applyProtection="0"/>
    <xf numFmtId="0" fontId="13" fillId="13" borderId="23" applyNumberFormat="0" applyFont="0" applyAlignment="0" applyProtection="0"/>
    <xf numFmtId="0" fontId="13" fillId="13" borderId="23" applyNumberFormat="0" applyFont="0" applyAlignment="0" applyProtection="0"/>
    <xf numFmtId="0" fontId="13" fillId="13" borderId="23" applyNumberFormat="0" applyFont="0" applyAlignment="0" applyProtection="0"/>
    <xf numFmtId="0" fontId="13" fillId="13" borderId="23" applyNumberFormat="0" applyFont="0" applyAlignment="0" applyProtection="0"/>
    <xf numFmtId="0" fontId="6" fillId="86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5" fillId="0" borderId="0" applyFont="0" applyFill="0" applyBorder="0" applyAlignment="0" applyProtection="0"/>
    <xf numFmtId="0" fontId="15" fillId="0" borderId="0"/>
    <xf numFmtId="0" fontId="13" fillId="0" borderId="0"/>
    <xf numFmtId="166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" fillId="0" borderId="0"/>
    <xf numFmtId="0" fontId="7" fillId="76" borderId="0" applyNumberFormat="0" applyBorder="0" applyAlignment="0" applyProtection="0"/>
    <xf numFmtId="0" fontId="13" fillId="15" borderId="0" applyNumberFormat="0" applyBorder="0" applyAlignment="0" applyProtection="0"/>
    <xf numFmtId="0" fontId="7" fillId="112" borderId="0" applyNumberFormat="0" applyBorder="0" applyAlignment="0" applyProtection="0"/>
    <xf numFmtId="0" fontId="13" fillId="19" borderId="0" applyNumberFormat="0" applyBorder="0" applyAlignment="0" applyProtection="0"/>
    <xf numFmtId="0" fontId="7" fillId="82" borderId="0" applyNumberFormat="0" applyBorder="0" applyAlignment="0" applyProtection="0"/>
    <xf numFmtId="0" fontId="13" fillId="23" borderId="0" applyNumberFormat="0" applyBorder="0" applyAlignment="0" applyProtection="0"/>
    <xf numFmtId="0" fontId="7" fillId="81" borderId="0" applyNumberFormat="0" applyBorder="0" applyAlignment="0" applyProtection="0"/>
    <xf numFmtId="0" fontId="13" fillId="27" borderId="0" applyNumberFormat="0" applyBorder="0" applyAlignment="0" applyProtection="0"/>
    <xf numFmtId="0" fontId="7" fillId="80" borderId="0" applyNumberFormat="0" applyBorder="0" applyAlignment="0" applyProtection="0"/>
    <xf numFmtId="0" fontId="13" fillId="31" borderId="0" applyNumberFormat="0" applyBorder="0" applyAlignment="0" applyProtection="0"/>
    <xf numFmtId="0" fontId="7" fillId="65" borderId="0" applyNumberFormat="0" applyBorder="0" applyAlignment="0" applyProtection="0"/>
    <xf numFmtId="0" fontId="13" fillId="35" borderId="0" applyNumberFormat="0" applyBorder="0" applyAlignment="0" applyProtection="0"/>
    <xf numFmtId="0" fontId="7" fillId="75" borderId="0" applyNumberFormat="0" applyBorder="0" applyAlignment="0" applyProtection="0"/>
    <xf numFmtId="0" fontId="13" fillId="16" borderId="0" applyNumberFormat="0" applyBorder="0" applyAlignment="0" applyProtection="0"/>
    <xf numFmtId="0" fontId="7" fillId="112" borderId="0" applyNumberFormat="0" applyBorder="0" applyAlignment="0" applyProtection="0"/>
    <xf numFmtId="0" fontId="13" fillId="20" borderId="0" applyNumberFormat="0" applyBorder="0" applyAlignment="0" applyProtection="0"/>
    <xf numFmtId="0" fontId="7" fillId="78" borderId="0" applyNumberFormat="0" applyBorder="0" applyAlignment="0" applyProtection="0"/>
    <xf numFmtId="0" fontId="13" fillId="28" borderId="0" applyNumberFormat="0" applyBorder="0" applyAlignment="0" applyProtection="0"/>
    <xf numFmtId="0" fontId="10" fillId="75" borderId="0" applyNumberFormat="0" applyBorder="0" applyAlignment="0" applyProtection="0"/>
    <xf numFmtId="0" fontId="50" fillId="17" borderId="0" applyNumberFormat="0" applyBorder="0" applyAlignment="0" applyProtection="0"/>
    <xf numFmtId="0" fontId="10" fillId="112" borderId="0" applyNumberFormat="0" applyBorder="0" applyAlignment="0" applyProtection="0"/>
    <xf numFmtId="0" fontId="50" fillId="21" borderId="0" applyNumberFormat="0" applyBorder="0" applyAlignment="0" applyProtection="0"/>
    <xf numFmtId="0" fontId="10" fillId="78" borderId="0" applyNumberFormat="0" applyBorder="0" applyAlignment="0" applyProtection="0"/>
    <xf numFmtId="0" fontId="50" fillId="29" borderId="0" applyNumberFormat="0" applyBorder="0" applyAlignment="0" applyProtection="0"/>
    <xf numFmtId="0" fontId="10" fillId="75" borderId="0" applyNumberFormat="0" applyBorder="0" applyAlignment="0" applyProtection="0"/>
    <xf numFmtId="0" fontId="50" fillId="33" borderId="0" applyNumberFormat="0" applyBorder="0" applyAlignment="0" applyProtection="0"/>
    <xf numFmtId="0" fontId="6" fillId="86" borderId="0"/>
    <xf numFmtId="0" fontId="10" fillId="88" borderId="0" applyNumberFormat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113" borderId="0" applyNumberFormat="0" applyBorder="0" applyAlignment="0" applyProtection="0"/>
    <xf numFmtId="0" fontId="11" fillId="39" borderId="0" applyNumberFormat="0" applyBorder="0" applyAlignment="0" applyProtection="0"/>
    <xf numFmtId="0" fontId="11" fillId="53" borderId="0" applyNumberFormat="0" applyBorder="0" applyAlignment="0" applyProtection="0"/>
    <xf numFmtId="0" fontId="17" fillId="40" borderId="0" applyNumberFormat="0" applyBorder="0" applyAlignment="0" applyProtection="0"/>
    <xf numFmtId="0" fontId="17" fillId="1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17" fillId="41" borderId="0" applyNumberFormat="0" applyBorder="0" applyAlignment="0" applyProtection="0"/>
    <xf numFmtId="0" fontId="50" fillId="14" borderId="0" applyNumberFormat="0" applyBorder="0" applyAlignment="0" applyProtection="0"/>
    <xf numFmtId="0" fontId="3" fillId="0" borderId="0"/>
    <xf numFmtId="0" fontId="3" fillId="0" borderId="0"/>
    <xf numFmtId="0" fontId="11" fillId="42" borderId="0" applyNumberFormat="0" applyBorder="0" applyAlignment="0" applyProtection="0"/>
    <xf numFmtId="0" fontId="11" fillId="115" borderId="0" applyNumberFormat="0" applyBorder="0" applyAlignment="0" applyProtection="0"/>
    <xf numFmtId="0" fontId="3" fillId="0" borderId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0" borderId="0"/>
    <xf numFmtId="0" fontId="17" fillId="44" borderId="0" applyNumberFormat="0" applyBorder="0" applyAlignment="0" applyProtection="0"/>
    <xf numFmtId="0" fontId="17" fillId="5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17" fillId="45" borderId="0" applyNumberFormat="0" applyBorder="0" applyAlignment="0" applyProtection="0"/>
    <xf numFmtId="0" fontId="50" fillId="18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4" fontId="6" fillId="0" borderId="15" applyNumberFormat="0" applyProtection="0">
      <alignment horizontal="right" vertical="center"/>
    </xf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62" borderId="15" applyNumberFormat="0" applyProtection="0">
      <alignment vertical="center"/>
    </xf>
    <xf numFmtId="4" fontId="6" fillId="63" borderId="15" applyNumberFormat="0" applyProtection="0">
      <alignment horizontal="left" vertical="center" indent="1"/>
    </xf>
    <xf numFmtId="4" fontId="6" fillId="64" borderId="15" applyNumberFormat="0" applyProtection="0">
      <alignment horizontal="left" vertical="center" indent="1"/>
    </xf>
    <xf numFmtId="4" fontId="6" fillId="65" borderId="15" applyNumberFormat="0" applyProtection="0">
      <alignment horizontal="right" vertical="center"/>
    </xf>
    <xf numFmtId="4" fontId="6" fillId="66" borderId="15" applyNumberFormat="0" applyProtection="0">
      <alignment horizontal="right" vertical="center"/>
    </xf>
    <xf numFmtId="4" fontId="6" fillId="67" borderId="31" applyNumberFormat="0" applyProtection="0">
      <alignment horizontal="right" vertical="center"/>
    </xf>
    <xf numFmtId="4" fontId="6" fillId="68" borderId="15" applyNumberFormat="0" applyProtection="0">
      <alignment horizontal="right" vertical="center"/>
    </xf>
    <xf numFmtId="4" fontId="6" fillId="69" borderId="15" applyNumberFormat="0" applyProtection="0">
      <alignment horizontal="right" vertical="center"/>
    </xf>
    <xf numFmtId="4" fontId="6" fillId="70" borderId="15" applyNumberFormat="0" applyProtection="0">
      <alignment horizontal="right" vertical="center"/>
    </xf>
    <xf numFmtId="4" fontId="6" fillId="71" borderId="15" applyNumberFormat="0" applyProtection="0">
      <alignment horizontal="right" vertical="center"/>
    </xf>
    <xf numFmtId="4" fontId="6" fillId="72" borderId="15" applyNumberFormat="0" applyProtection="0">
      <alignment horizontal="right" vertical="center"/>
    </xf>
    <xf numFmtId="4" fontId="6" fillId="73" borderId="15" applyNumberFormat="0" applyProtection="0">
      <alignment horizontal="right" vertical="center"/>
    </xf>
    <xf numFmtId="4" fontId="6" fillId="74" borderId="31" applyNumberFormat="0" applyProtection="0">
      <alignment horizontal="left" vertical="center" indent="1"/>
    </xf>
    <xf numFmtId="4" fontId="6" fillId="76" borderId="15" applyNumberFormat="0" applyProtection="0">
      <alignment horizontal="right" vertical="center"/>
    </xf>
    <xf numFmtId="4" fontId="6" fillId="77" borderId="31" applyNumberFormat="0" applyProtection="0">
      <alignment horizontal="left" vertical="center" indent="1"/>
    </xf>
    <xf numFmtId="4" fontId="6" fillId="76" borderId="31" applyNumberFormat="0" applyProtection="0">
      <alignment horizontal="left" vertical="center" indent="1"/>
    </xf>
    <xf numFmtId="0" fontId="11" fillId="46" borderId="0" applyNumberFormat="0" applyBorder="0" applyAlignment="0" applyProtection="0"/>
    <xf numFmtId="0" fontId="11" fillId="52" borderId="0" applyNumberFormat="0" applyBorder="0" applyAlignment="0" applyProtection="0"/>
    <xf numFmtId="0" fontId="6" fillId="78" borderId="15" applyNumberFormat="0" applyProtection="0">
      <alignment horizontal="left" vertical="center" indent="1"/>
    </xf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7" fillId="48" borderId="0" applyNumberFormat="0" applyBorder="0" applyAlignment="0" applyProtection="0"/>
    <xf numFmtId="0" fontId="17" fillId="39" borderId="0" applyNumberFormat="0" applyBorder="0" applyAlignment="0" applyProtection="0"/>
    <xf numFmtId="0" fontId="6" fillId="79" borderId="15" applyNumberFormat="0" applyProtection="0">
      <alignment horizontal="left" vertical="center" indent="1"/>
    </xf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17" fillId="49" borderId="0" applyNumberFormat="0" applyBorder="0" applyAlignment="0" applyProtection="0"/>
    <xf numFmtId="0" fontId="50" fillId="22" borderId="0" applyNumberFormat="0" applyBorder="0" applyAlignment="0" applyProtection="0"/>
    <xf numFmtId="0" fontId="6" fillId="80" borderId="15" applyNumberFormat="0" applyProtection="0">
      <alignment horizontal="left" vertical="center" indent="1"/>
    </xf>
    <xf numFmtId="0" fontId="6" fillId="77" borderId="15" applyNumberFormat="0" applyProtection="0">
      <alignment horizontal="left" vertical="center" indent="1"/>
    </xf>
    <xf numFmtId="4" fontId="6" fillId="64" borderId="15" applyNumberFormat="0" applyProtection="0">
      <alignment horizontal="left" vertical="center" indent="1"/>
    </xf>
    <xf numFmtId="0" fontId="3" fillId="0" borderId="0"/>
    <xf numFmtId="0" fontId="17" fillId="50" borderId="0" applyNumberFormat="0" applyBorder="0" applyAlignment="0" applyProtection="0"/>
    <xf numFmtId="0" fontId="17" fillId="4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50" borderId="0" applyNumberFormat="0" applyBorder="0" applyAlignment="0" applyProtection="0"/>
    <xf numFmtId="0" fontId="11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39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51" borderId="0" applyNumberFormat="0" applyBorder="0" applyAlignment="0" applyProtection="0"/>
    <xf numFmtId="0" fontId="50" fillId="26" borderId="0" applyNumberFormat="0" applyBorder="0" applyAlignment="0" applyProtection="0"/>
    <xf numFmtId="0" fontId="17" fillId="116" borderId="0" applyNumberFormat="0" applyBorder="0" applyAlignment="0" applyProtection="0"/>
    <xf numFmtId="0" fontId="17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113" borderId="0" applyNumberFormat="0" applyBorder="0" applyAlignment="0" applyProtection="0"/>
    <xf numFmtId="0" fontId="11" fillId="53" borderId="0" applyNumberFormat="0" applyBorder="0" applyAlignment="0" applyProtection="0"/>
    <xf numFmtId="0" fontId="17" fillId="40" borderId="0" applyNumberFormat="0" applyBorder="0" applyAlignment="0" applyProtection="0"/>
    <xf numFmtId="0" fontId="17" fillId="53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40" borderId="0" applyNumberFormat="0" applyBorder="0" applyAlignment="0" applyProtection="0"/>
    <xf numFmtId="0" fontId="50" fillId="30" borderId="0" applyNumberFormat="0" applyBorder="0" applyAlignment="0" applyProtection="0"/>
    <xf numFmtId="0" fontId="17" fillId="117" borderId="0" applyNumberFormat="0" applyBorder="0" applyAlignment="0" applyProtection="0"/>
    <xf numFmtId="0" fontId="17" fillId="40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44" borderId="0" applyNumberFormat="0" applyBorder="0" applyAlignment="0" applyProtection="0"/>
    <xf numFmtId="0" fontId="17" fillId="56" borderId="0" applyNumberFormat="0" applyBorder="0" applyAlignment="0" applyProtection="0"/>
    <xf numFmtId="0" fontId="17" fillId="55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57" borderId="0" applyNumberFormat="0" applyBorder="0" applyAlignment="0" applyProtection="0"/>
    <xf numFmtId="0" fontId="50" fillId="34" borderId="0" applyNumberFormat="0" applyBorder="0" applyAlignment="0" applyProtection="0"/>
    <xf numFmtId="0" fontId="17" fillId="118" borderId="0" applyNumberFormat="0" applyBorder="0" applyAlignment="0" applyProtection="0"/>
    <xf numFmtId="0" fontId="17" fillId="57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26" fillId="54" borderId="0" applyNumberFormat="0" applyBorder="0" applyAlignment="0" applyProtection="0"/>
    <xf numFmtId="0" fontId="78" fillId="119" borderId="50" applyNumberFormat="0" applyAlignment="0" applyProtection="0"/>
    <xf numFmtId="0" fontId="78" fillId="119" borderId="50" applyNumberFormat="0" applyAlignment="0" applyProtection="0"/>
    <xf numFmtId="0" fontId="18" fillId="58" borderId="15" applyNumberFormat="0" applyAlignment="0" applyProtection="0"/>
    <xf numFmtId="0" fontId="19" fillId="50" borderId="25" applyNumberFormat="0" applyAlignment="0" applyProtection="0"/>
    <xf numFmtId="0" fontId="19" fillId="50" borderId="25" applyNumberFormat="0" applyAlignment="0" applyProtection="0"/>
    <xf numFmtId="0" fontId="19" fillId="51" borderId="25" applyNumberFormat="0" applyAlignment="0" applyProtection="0"/>
    <xf numFmtId="0" fontId="20" fillId="59" borderId="0" applyNumberFormat="0" applyBorder="0" applyAlignment="0" applyProtection="0"/>
    <xf numFmtId="0" fontId="20" fillId="120" borderId="0" applyNumberFormat="0" applyBorder="0" applyAlignment="0" applyProtection="0"/>
    <xf numFmtId="0" fontId="20" fillId="60" borderId="0" applyNumberFormat="0" applyBorder="0" applyAlignment="0" applyProtection="0"/>
    <xf numFmtId="0" fontId="20" fillId="121" borderId="0" applyNumberFormat="0" applyBorder="0" applyAlignment="0" applyProtection="0"/>
    <xf numFmtId="168" fontId="3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47" borderId="0" applyNumberFormat="0" applyBorder="0" applyAlignment="0" applyProtection="0"/>
    <xf numFmtId="0" fontId="39" fillId="7" borderId="0" applyNumberFormat="0" applyBorder="0" applyAlignment="0" applyProtection="0"/>
    <xf numFmtId="0" fontId="21" fillId="122" borderId="0" applyNumberFormat="0" applyBorder="0" applyAlignment="0" applyProtection="0"/>
    <xf numFmtId="0" fontId="21" fillId="122" borderId="0" applyNumberFormat="0" applyBorder="0" applyAlignment="0" applyProtection="0"/>
    <xf numFmtId="0" fontId="11" fillId="47" borderId="0" applyNumberFormat="0" applyBorder="0" applyAlignment="0" applyProtection="0"/>
    <xf numFmtId="0" fontId="24" fillId="0" borderId="51" applyNumberFormat="0" applyFill="0" applyAlignment="0" applyProtection="0"/>
    <xf numFmtId="0" fontId="24" fillId="0" borderId="51" applyNumberFormat="0" applyFill="0" applyAlignment="0" applyProtection="0"/>
    <xf numFmtId="0" fontId="24" fillId="0" borderId="28" applyNumberFormat="0" applyFill="0" applyAlignment="0" applyProtection="0"/>
    <xf numFmtId="0" fontId="25" fillId="0" borderId="52" applyNumberFormat="0" applyFill="0" applyAlignment="0" applyProtection="0"/>
    <xf numFmtId="0" fontId="25" fillId="0" borderId="52" applyNumberFormat="0" applyFill="0" applyAlignment="0" applyProtection="0"/>
    <xf numFmtId="0" fontId="25" fillId="0" borderId="29" applyNumberFormat="0" applyFill="0" applyAlignment="0" applyProtection="0"/>
    <xf numFmtId="0" fontId="22" fillId="55" borderId="50" applyNumberFormat="0" applyAlignment="0" applyProtection="0"/>
    <xf numFmtId="0" fontId="22" fillId="55" borderId="50" applyNumberFormat="0" applyAlignment="0" applyProtection="0"/>
    <xf numFmtId="0" fontId="22" fillId="55" borderId="15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21" fillId="0" borderId="26" applyNumberFormat="0" applyFill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21" fillId="55" borderId="0" applyNumberFormat="0" applyBorder="0" applyAlignment="0" applyProtection="0"/>
    <xf numFmtId="0" fontId="82" fillId="0" borderId="0"/>
    <xf numFmtId="0" fontId="3" fillId="54" borderId="54" applyNumberFormat="0" applyFont="0" applyAlignment="0" applyProtection="0"/>
    <xf numFmtId="0" fontId="3" fillId="54" borderId="54" applyNumberFormat="0" applyFont="0" applyAlignment="0" applyProtection="0"/>
    <xf numFmtId="0" fontId="6" fillId="54" borderId="15" applyNumberFormat="0" applyFont="0" applyAlignment="0" applyProtection="0"/>
    <xf numFmtId="0" fontId="6" fillId="54" borderId="15" applyNumberFormat="0" applyFont="0" applyAlignment="0" applyProtection="0"/>
    <xf numFmtId="0" fontId="6" fillId="54" borderId="15" applyNumberFormat="0" applyFont="0" applyAlignment="0" applyProtection="0"/>
    <xf numFmtId="0" fontId="6" fillId="54" borderId="15" applyNumberFormat="0" applyFont="0" applyAlignment="0" applyProtection="0"/>
    <xf numFmtId="0" fontId="13" fillId="13" borderId="23" applyNumberFormat="0" applyFont="0" applyAlignment="0" applyProtection="0"/>
    <xf numFmtId="0" fontId="6" fillId="54" borderId="15" applyNumberFormat="0" applyFont="0" applyAlignment="0" applyProtection="0"/>
    <xf numFmtId="0" fontId="13" fillId="13" borderId="23" applyNumberFormat="0" applyFont="0" applyAlignment="0" applyProtection="0"/>
    <xf numFmtId="0" fontId="6" fillId="54" borderId="15" applyNumberFormat="0" applyFont="0" applyAlignment="0" applyProtection="0"/>
    <xf numFmtId="0" fontId="13" fillId="13" borderId="23" applyNumberFormat="0" applyFont="0" applyAlignment="0" applyProtection="0"/>
    <xf numFmtId="0" fontId="6" fillId="54" borderId="15" applyNumberFormat="0" applyFont="0" applyAlignment="0" applyProtection="0"/>
    <xf numFmtId="0" fontId="13" fillId="13" borderId="23" applyNumberFormat="0" applyFont="0" applyAlignment="0" applyProtection="0"/>
    <xf numFmtId="0" fontId="34" fillId="119" borderId="35" applyNumberFormat="0" applyAlignment="0" applyProtection="0"/>
    <xf numFmtId="0" fontId="34" fillId="119" borderId="35" applyNumberFormat="0" applyAlignment="0" applyProtection="0"/>
    <xf numFmtId="0" fontId="34" fillId="58" borderId="3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62" borderId="15" applyNumberFormat="0" applyProtection="0">
      <alignment vertical="center"/>
    </xf>
    <xf numFmtId="4" fontId="8" fillId="62" borderId="30" applyNumberFormat="0" applyProtection="0">
      <alignment vertical="center"/>
    </xf>
    <xf numFmtId="4" fontId="6" fillId="62" borderId="15" applyNumberFormat="0" applyProtection="0">
      <alignment vertical="center"/>
    </xf>
    <xf numFmtId="4" fontId="6" fillId="62" borderId="15" applyNumberFormat="0" applyProtection="0">
      <alignment vertical="center"/>
    </xf>
    <xf numFmtId="4" fontId="27" fillId="63" borderId="15" applyNumberFormat="0" applyProtection="0">
      <alignment vertical="center"/>
    </xf>
    <xf numFmtId="4" fontId="83" fillId="62" borderId="30" applyNumberFormat="0" applyProtection="0">
      <alignment vertical="center"/>
    </xf>
    <xf numFmtId="4" fontId="6" fillId="63" borderId="15" applyNumberFormat="0" applyProtection="0">
      <alignment horizontal="left" vertical="center" indent="1"/>
    </xf>
    <xf numFmtId="4" fontId="8" fillId="62" borderId="30" applyNumberFormat="0" applyProtection="0">
      <alignment horizontal="left" vertical="center" indent="1"/>
    </xf>
    <xf numFmtId="4" fontId="6" fillId="63" borderId="15" applyNumberFormat="0" applyProtection="0">
      <alignment horizontal="left" vertical="center" indent="1"/>
    </xf>
    <xf numFmtId="4" fontId="6" fillId="63" borderId="15" applyNumberFormat="0" applyProtection="0">
      <alignment horizontal="left" vertical="center" indent="1"/>
    </xf>
    <xf numFmtId="0" fontId="28" fillId="62" borderId="30" applyNumberFormat="0" applyProtection="0">
      <alignment horizontal="left" vertical="top" indent="1"/>
    </xf>
    <xf numFmtId="0" fontId="8" fillId="62" borderId="30" applyNumberFormat="0" applyProtection="0">
      <alignment horizontal="left" vertical="top" indent="1"/>
    </xf>
    <xf numFmtId="4" fontId="6" fillId="64" borderId="15" applyNumberFormat="0" applyProtection="0">
      <alignment horizontal="left" vertical="center" indent="1"/>
    </xf>
    <xf numFmtId="4" fontId="8" fillId="76" borderId="0" applyNumberFormat="0" applyProtection="0">
      <alignment horizontal="left" vertical="center" indent="1"/>
    </xf>
    <xf numFmtId="4" fontId="6" fillId="64" borderId="15" applyNumberFormat="0" applyProtection="0">
      <alignment horizontal="left" vertical="center" indent="1"/>
    </xf>
    <xf numFmtId="4" fontId="6" fillId="64" borderId="15" applyNumberFormat="0" applyProtection="0">
      <alignment horizontal="left" vertical="center" indent="1"/>
    </xf>
    <xf numFmtId="4" fontId="6" fillId="65" borderId="15" applyNumberFormat="0" applyProtection="0">
      <alignment horizontal="right" vertical="center"/>
    </xf>
    <xf numFmtId="4" fontId="7" fillId="65" borderId="30" applyNumberFormat="0" applyProtection="0">
      <alignment horizontal="right" vertical="center"/>
    </xf>
    <xf numFmtId="4" fontId="6" fillId="65" borderId="15" applyNumberFormat="0" applyProtection="0">
      <alignment horizontal="right" vertical="center"/>
    </xf>
    <xf numFmtId="4" fontId="6" fillId="66" borderId="15" applyNumberFormat="0" applyProtection="0">
      <alignment horizontal="right" vertical="center"/>
    </xf>
    <xf numFmtId="4" fontId="7" fillId="112" borderId="30" applyNumberFormat="0" applyProtection="0">
      <alignment horizontal="right" vertical="center"/>
    </xf>
    <xf numFmtId="4" fontId="6" fillId="66" borderId="15" applyNumberFormat="0" applyProtection="0">
      <alignment horizontal="right" vertical="center"/>
    </xf>
    <xf numFmtId="4" fontId="6" fillId="67" borderId="31" applyNumberFormat="0" applyProtection="0">
      <alignment horizontal="right" vertical="center"/>
    </xf>
    <xf numFmtId="4" fontId="7" fillId="67" borderId="30" applyNumberFormat="0" applyProtection="0">
      <alignment horizontal="right" vertical="center"/>
    </xf>
    <xf numFmtId="4" fontId="6" fillId="67" borderId="31" applyNumberFormat="0" applyProtection="0">
      <alignment horizontal="right" vertical="center"/>
    </xf>
    <xf numFmtId="4" fontId="6" fillId="68" borderId="15" applyNumberFormat="0" applyProtection="0">
      <alignment horizontal="right" vertical="center"/>
    </xf>
    <xf numFmtId="4" fontId="7" fillId="68" borderId="30" applyNumberFormat="0" applyProtection="0">
      <alignment horizontal="right" vertical="center"/>
    </xf>
    <xf numFmtId="4" fontId="6" fillId="68" borderId="15" applyNumberFormat="0" applyProtection="0">
      <alignment horizontal="right" vertical="center"/>
    </xf>
    <xf numFmtId="4" fontId="6" fillId="69" borderId="15" applyNumberFormat="0" applyProtection="0">
      <alignment horizontal="right" vertical="center"/>
    </xf>
    <xf numFmtId="4" fontId="7" fillId="69" borderId="30" applyNumberFormat="0" applyProtection="0">
      <alignment horizontal="right" vertical="center"/>
    </xf>
    <xf numFmtId="4" fontId="6" fillId="69" borderId="15" applyNumberFormat="0" applyProtection="0">
      <alignment horizontal="right" vertical="center"/>
    </xf>
    <xf numFmtId="4" fontId="6" fillId="70" borderId="15" applyNumberFormat="0" applyProtection="0">
      <alignment horizontal="right" vertical="center"/>
    </xf>
    <xf numFmtId="4" fontId="7" fillId="70" borderId="30" applyNumberFormat="0" applyProtection="0">
      <alignment horizontal="right" vertical="center"/>
    </xf>
    <xf numFmtId="4" fontId="6" fillId="70" borderId="15" applyNumberFormat="0" applyProtection="0">
      <alignment horizontal="right" vertical="center"/>
    </xf>
    <xf numFmtId="4" fontId="6" fillId="71" borderId="15" applyNumberFormat="0" applyProtection="0">
      <alignment horizontal="right" vertical="center"/>
    </xf>
    <xf numFmtId="4" fontId="7" fillId="71" borderId="30" applyNumberFormat="0" applyProtection="0">
      <alignment horizontal="right" vertical="center"/>
    </xf>
    <xf numFmtId="4" fontId="6" fillId="71" borderId="15" applyNumberFormat="0" applyProtection="0">
      <alignment horizontal="right" vertical="center"/>
    </xf>
    <xf numFmtId="4" fontId="6" fillId="72" borderId="15" applyNumberFormat="0" applyProtection="0">
      <alignment horizontal="right" vertical="center"/>
    </xf>
    <xf numFmtId="4" fontId="7" fillId="72" borderId="30" applyNumberFormat="0" applyProtection="0">
      <alignment horizontal="right" vertical="center"/>
    </xf>
    <xf numFmtId="4" fontId="6" fillId="72" borderId="15" applyNumberFormat="0" applyProtection="0">
      <alignment horizontal="right" vertical="center"/>
    </xf>
    <xf numFmtId="4" fontId="6" fillId="73" borderId="15" applyNumberFormat="0" applyProtection="0">
      <alignment horizontal="right" vertical="center"/>
    </xf>
    <xf numFmtId="4" fontId="7" fillId="73" borderId="30" applyNumberFormat="0" applyProtection="0">
      <alignment horizontal="right" vertical="center"/>
    </xf>
    <xf numFmtId="4" fontId="6" fillId="73" borderId="15" applyNumberFormat="0" applyProtection="0">
      <alignment horizontal="right" vertical="center"/>
    </xf>
    <xf numFmtId="4" fontId="6" fillId="74" borderId="31" applyNumberFormat="0" applyProtection="0">
      <alignment horizontal="left" vertical="center" indent="1"/>
    </xf>
    <xf numFmtId="4" fontId="8" fillId="74" borderId="55" applyNumberFormat="0" applyProtection="0">
      <alignment horizontal="left" vertical="center" indent="1"/>
    </xf>
    <xf numFmtId="4" fontId="6" fillId="74" borderId="31" applyNumberFormat="0" applyProtection="0">
      <alignment horizontal="left" vertical="center" indent="1"/>
    </xf>
    <xf numFmtId="4" fontId="7" fillId="77" borderId="0" applyNumberFormat="0" applyProtection="0">
      <alignment horizontal="left" vertical="center" indent="1"/>
    </xf>
    <xf numFmtId="4" fontId="84" fillId="75" borderId="0" applyNumberFormat="0" applyProtection="0">
      <alignment horizontal="left" vertical="center" indent="1"/>
    </xf>
    <xf numFmtId="4" fontId="6" fillId="76" borderId="15" applyNumberFormat="0" applyProtection="0">
      <alignment horizontal="right" vertical="center"/>
    </xf>
    <xf numFmtId="4" fontId="7" fillId="76" borderId="30" applyNumberFormat="0" applyProtection="0">
      <alignment horizontal="right" vertical="center"/>
    </xf>
    <xf numFmtId="4" fontId="6" fillId="76" borderId="15" applyNumberFormat="0" applyProtection="0">
      <alignment horizontal="right" vertical="center"/>
    </xf>
    <xf numFmtId="4" fontId="6" fillId="77" borderId="31" applyNumberFormat="0" applyProtection="0">
      <alignment horizontal="left" vertical="center" indent="1"/>
    </xf>
    <xf numFmtId="4" fontId="7" fillId="77" borderId="0" applyNumberFormat="0" applyProtection="0">
      <alignment horizontal="left" vertical="center" indent="1"/>
    </xf>
    <xf numFmtId="4" fontId="6" fillId="77" borderId="31" applyNumberFormat="0" applyProtection="0">
      <alignment horizontal="left" vertical="center" indent="1"/>
    </xf>
    <xf numFmtId="4" fontId="6" fillId="76" borderId="31" applyNumberFormat="0" applyProtection="0">
      <alignment horizontal="left" vertical="center" indent="1"/>
    </xf>
    <xf numFmtId="4" fontId="7" fillId="76" borderId="0" applyNumberFormat="0" applyProtection="0">
      <alignment horizontal="left" vertical="center" indent="1"/>
    </xf>
    <xf numFmtId="4" fontId="6" fillId="76" borderId="31" applyNumberFormat="0" applyProtection="0">
      <alignment horizontal="left" vertical="center" indent="1"/>
    </xf>
    <xf numFmtId="0" fontId="6" fillId="78" borderId="15" applyNumberFormat="0" applyProtection="0">
      <alignment horizontal="left" vertical="center" indent="1"/>
    </xf>
    <xf numFmtId="0" fontId="3" fillId="75" borderId="30" applyNumberFormat="0" applyProtection="0">
      <alignment horizontal="left" vertical="center" indent="1"/>
    </xf>
    <xf numFmtId="0" fontId="6" fillId="78" borderId="15" applyNumberFormat="0" applyProtection="0">
      <alignment horizontal="left" vertical="center" indent="1"/>
    </xf>
    <xf numFmtId="0" fontId="6" fillId="75" borderId="30" applyNumberFormat="0" applyProtection="0">
      <alignment horizontal="left" vertical="top" indent="1"/>
    </xf>
    <xf numFmtId="0" fontId="6" fillId="75" borderId="30" applyNumberFormat="0" applyProtection="0">
      <alignment horizontal="left" vertical="top" indent="1"/>
    </xf>
    <xf numFmtId="0" fontId="6" fillId="75" borderId="30" applyNumberFormat="0" applyProtection="0">
      <alignment horizontal="left" vertical="top" indent="1"/>
    </xf>
    <xf numFmtId="0" fontId="6" fillId="75" borderId="30" applyNumberFormat="0" applyProtection="0">
      <alignment horizontal="left" vertical="top" indent="1"/>
    </xf>
    <xf numFmtId="0" fontId="6" fillId="75" borderId="30" applyNumberFormat="0" applyProtection="0">
      <alignment horizontal="left" vertical="top" indent="1"/>
    </xf>
    <xf numFmtId="0" fontId="6" fillId="79" borderId="15" applyNumberFormat="0" applyProtection="0">
      <alignment horizontal="left" vertical="center" indent="1"/>
    </xf>
    <xf numFmtId="0" fontId="3" fillId="76" borderId="30" applyNumberFormat="0" applyProtection="0">
      <alignment horizontal="left" vertical="center" indent="1"/>
    </xf>
    <xf numFmtId="0" fontId="6" fillId="79" borderId="15" applyNumberFormat="0" applyProtection="0">
      <alignment horizontal="left" vertical="center" indent="1"/>
    </xf>
    <xf numFmtId="0" fontId="6" fillId="76" borderId="30" applyNumberFormat="0" applyProtection="0">
      <alignment horizontal="left" vertical="top" indent="1"/>
    </xf>
    <xf numFmtId="0" fontId="6" fillId="76" borderId="30" applyNumberFormat="0" applyProtection="0">
      <alignment horizontal="left" vertical="top" indent="1"/>
    </xf>
    <xf numFmtId="0" fontId="6" fillId="76" borderId="30" applyNumberFormat="0" applyProtection="0">
      <alignment horizontal="left" vertical="top" indent="1"/>
    </xf>
    <xf numFmtId="0" fontId="6" fillId="76" borderId="30" applyNumberFormat="0" applyProtection="0">
      <alignment horizontal="left" vertical="top" indent="1"/>
    </xf>
    <xf numFmtId="0" fontId="6" fillId="76" borderId="30" applyNumberFormat="0" applyProtection="0">
      <alignment horizontal="left" vertical="top" indent="1"/>
    </xf>
    <xf numFmtId="0" fontId="6" fillId="80" borderId="15" applyNumberFormat="0" applyProtection="0">
      <alignment horizontal="left" vertical="center" indent="1"/>
    </xf>
    <xf numFmtId="0" fontId="3" fillId="80" borderId="30" applyNumberFormat="0" applyProtection="0">
      <alignment horizontal="left" vertical="center" indent="1"/>
    </xf>
    <xf numFmtId="0" fontId="6" fillId="80" borderId="15" applyNumberFormat="0" applyProtection="0">
      <alignment horizontal="left" vertical="center" indent="1"/>
    </xf>
    <xf numFmtId="166" fontId="3" fillId="0" borderId="0" applyFont="0" applyFill="0" applyBorder="0" applyAlignment="0" applyProtection="0"/>
    <xf numFmtId="0" fontId="6" fillId="80" borderId="30" applyNumberFormat="0" applyProtection="0">
      <alignment horizontal="left" vertical="top" indent="1"/>
    </xf>
    <xf numFmtId="166" fontId="3" fillId="0" borderId="0" applyFont="0" applyFill="0" applyBorder="0" applyAlignment="0" applyProtection="0"/>
    <xf numFmtId="0" fontId="6" fillId="80" borderId="30" applyNumberFormat="0" applyProtection="0">
      <alignment horizontal="left" vertical="top" indent="1"/>
    </xf>
    <xf numFmtId="0" fontId="6" fillId="80" borderId="30" applyNumberFormat="0" applyProtection="0">
      <alignment horizontal="left" vertical="top" indent="1"/>
    </xf>
    <xf numFmtId="0" fontId="6" fillId="80" borderId="30" applyNumberFormat="0" applyProtection="0">
      <alignment horizontal="left" vertical="top" indent="1"/>
    </xf>
    <xf numFmtId="0" fontId="6" fillId="80" borderId="30" applyNumberFormat="0" applyProtection="0">
      <alignment horizontal="left" vertical="top" indent="1"/>
    </xf>
    <xf numFmtId="0" fontId="6" fillId="77" borderId="15" applyNumberFormat="0" applyProtection="0">
      <alignment horizontal="left" vertical="center" indent="1"/>
    </xf>
    <xf numFmtId="0" fontId="3" fillId="77" borderId="30" applyNumberFormat="0" applyProtection="0">
      <alignment horizontal="left" vertical="center" indent="1"/>
    </xf>
    <xf numFmtId="0" fontId="6" fillId="77" borderId="15" applyNumberFormat="0" applyProtection="0">
      <alignment horizontal="left" vertical="center" indent="1"/>
    </xf>
    <xf numFmtId="0" fontId="6" fillId="77" borderId="30" applyNumberFormat="0" applyProtection="0">
      <alignment horizontal="left" vertical="top" indent="1"/>
    </xf>
    <xf numFmtId="0" fontId="6" fillId="77" borderId="30" applyNumberFormat="0" applyProtection="0">
      <alignment horizontal="left" vertical="top" indent="1"/>
    </xf>
    <xf numFmtId="0" fontId="6" fillId="77" borderId="30" applyNumberFormat="0" applyProtection="0">
      <alignment horizontal="left" vertical="top" indent="1"/>
    </xf>
    <xf numFmtId="0" fontId="6" fillId="77" borderId="30" applyNumberFormat="0" applyProtection="0">
      <alignment horizontal="left" vertical="top" indent="1"/>
    </xf>
    <xf numFmtId="0" fontId="6" fillId="77" borderId="30" applyNumberFormat="0" applyProtection="0">
      <alignment horizontal="left" vertical="top" indent="1"/>
    </xf>
    <xf numFmtId="0" fontId="6" fillId="81" borderId="32" applyNumberFormat="0">
      <protection locked="0"/>
    </xf>
    <xf numFmtId="0" fontId="6" fillId="81" borderId="32" applyNumberFormat="0">
      <protection locked="0"/>
    </xf>
    <xf numFmtId="0" fontId="6" fillId="81" borderId="32" applyNumberFormat="0">
      <protection locked="0"/>
    </xf>
    <xf numFmtId="0" fontId="6" fillId="81" borderId="32" applyNumberFormat="0">
      <protection locked="0"/>
    </xf>
    <xf numFmtId="0" fontId="6" fillId="81" borderId="32" applyNumberFormat="0">
      <protection locked="0"/>
    </xf>
    <xf numFmtId="4" fontId="30" fillId="82" borderId="30" applyNumberFormat="0" applyProtection="0">
      <alignment vertical="center"/>
    </xf>
    <xf numFmtId="4" fontId="7" fillId="82" borderId="30" applyNumberFormat="0" applyProtection="0">
      <alignment vertical="center"/>
    </xf>
    <xf numFmtId="4" fontId="27" fillId="83" borderId="1" applyNumberFormat="0" applyProtection="0">
      <alignment vertical="center"/>
    </xf>
    <xf numFmtId="4" fontId="85" fillId="82" borderId="30" applyNumberFormat="0" applyProtection="0">
      <alignment vertical="center"/>
    </xf>
    <xf numFmtId="4" fontId="30" fillId="78" borderId="30" applyNumberFormat="0" applyProtection="0">
      <alignment horizontal="left" vertical="center" indent="1"/>
    </xf>
    <xf numFmtId="4" fontId="7" fillId="82" borderId="30" applyNumberFormat="0" applyProtection="0">
      <alignment horizontal="left" vertical="center" indent="1"/>
    </xf>
    <xf numFmtId="0" fontId="30" fillId="82" borderId="30" applyNumberFormat="0" applyProtection="0">
      <alignment horizontal="left" vertical="top" indent="1"/>
    </xf>
    <xf numFmtId="0" fontId="7" fillId="82" borderId="30" applyNumberFormat="0" applyProtection="0">
      <alignment horizontal="left" vertical="top" indent="1"/>
    </xf>
    <xf numFmtId="4" fontId="6" fillId="0" borderId="15" applyNumberFormat="0" applyProtection="0">
      <alignment horizontal="right" vertical="center"/>
    </xf>
    <xf numFmtId="4" fontId="7" fillId="77" borderId="30" applyNumberFormat="0" applyProtection="0">
      <alignment horizontal="right" vertical="center"/>
    </xf>
    <xf numFmtId="4" fontId="6" fillId="0" borderId="15" applyNumberFormat="0" applyProtection="0">
      <alignment horizontal="right" vertical="center"/>
    </xf>
    <xf numFmtId="4" fontId="6" fillId="0" borderId="15" applyNumberFormat="0" applyProtection="0">
      <alignment horizontal="right" vertical="center"/>
    </xf>
    <xf numFmtId="4" fontId="27" fillId="2" borderId="15" applyNumberFormat="0" applyProtection="0">
      <alignment horizontal="right" vertical="center"/>
    </xf>
    <xf numFmtId="4" fontId="85" fillId="77" borderId="30" applyNumberFormat="0" applyProtection="0">
      <alignment horizontal="right" vertical="center"/>
    </xf>
    <xf numFmtId="4" fontId="6" fillId="64" borderId="15" applyNumberFormat="0" applyProtection="0">
      <alignment horizontal="left" vertical="center" indent="1"/>
    </xf>
    <xf numFmtId="4" fontId="7" fillId="76" borderId="30" applyNumberFormat="0" applyProtection="0">
      <alignment horizontal="left" vertical="center" indent="1"/>
    </xf>
    <xf numFmtId="4" fontId="6" fillId="64" borderId="15" applyNumberFormat="0" applyProtection="0">
      <alignment horizontal="left" vertical="center" indent="1"/>
    </xf>
    <xf numFmtId="4" fontId="6" fillId="64" borderId="15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30" fillId="76" borderId="30" applyNumberFormat="0" applyProtection="0">
      <alignment horizontal="left" vertical="top" indent="1"/>
    </xf>
    <xf numFmtId="0" fontId="7" fillId="76" borderId="30" applyNumberFormat="0" applyProtection="0">
      <alignment horizontal="left" vertical="top" indent="1"/>
    </xf>
    <xf numFmtId="9" fontId="3" fillId="0" borderId="0" applyFont="0" applyFill="0" applyBorder="0" applyAlignment="0" applyProtection="0"/>
    <xf numFmtId="4" fontId="31" fillId="84" borderId="31" applyNumberFormat="0" applyProtection="0">
      <alignment horizontal="left" vertical="center" indent="1"/>
    </xf>
    <xf numFmtId="4" fontId="86" fillId="84" borderId="0" applyNumberFormat="0" applyProtection="0">
      <alignment horizontal="left" vertical="center" indent="1"/>
    </xf>
    <xf numFmtId="0" fontId="6" fillId="85" borderId="1"/>
    <xf numFmtId="0" fontId="6" fillId="85" borderId="1"/>
    <xf numFmtId="4" fontId="32" fillId="81" borderId="15" applyNumberFormat="0" applyProtection="0">
      <alignment horizontal="right" vertical="center"/>
    </xf>
    <xf numFmtId="4" fontId="76" fillId="77" borderId="30" applyNumberFormat="0" applyProtection="0">
      <alignment horizontal="right" vertical="center"/>
    </xf>
    <xf numFmtId="0" fontId="87" fillId="0" borderId="40" applyNumberFormat="0" applyFont="0" applyFill="0" applyAlignment="0" applyProtection="0"/>
    <xf numFmtId="167" fontId="88" fillId="0" borderId="56" applyNumberFormat="0" applyProtection="0">
      <alignment horizontal="right" vertical="center"/>
    </xf>
    <xf numFmtId="167" fontId="89" fillId="0" borderId="57" applyNumberFormat="0" applyProtection="0">
      <alignment horizontal="right" vertical="center"/>
    </xf>
    <xf numFmtId="167" fontId="90" fillId="0" borderId="39" applyNumberFormat="0" applyProtection="0">
      <alignment horizontal="right" vertical="center"/>
    </xf>
    <xf numFmtId="167" fontId="91" fillId="0" borderId="57" applyNumberFormat="0" applyProtection="0">
      <alignment horizontal="right" vertical="center"/>
    </xf>
    <xf numFmtId="0" fontId="90" fillId="123" borderId="36" applyNumberFormat="0" applyAlignment="0" applyProtection="0">
      <alignment horizontal="left" vertical="center" indent="1"/>
    </xf>
    <xf numFmtId="0" fontId="91" fillId="93" borderId="36" applyNumberFormat="0" applyAlignment="0" applyProtection="0">
      <alignment horizontal="left" vertical="center" indent="1"/>
    </xf>
    <xf numFmtId="0" fontId="14" fillId="93" borderId="39" applyNumberFormat="0" applyAlignment="0" applyProtection="0">
      <alignment horizontal="left" vertical="center" indent="1"/>
    </xf>
    <xf numFmtId="167" fontId="65" fillId="93" borderId="39" applyNumberFormat="0" applyAlignment="0" applyProtection="0">
      <alignment horizontal="left" vertical="center" indent="1"/>
    </xf>
    <xf numFmtId="0" fontId="65" fillId="93" borderId="39" applyNumberFormat="0" applyAlignment="0" applyProtection="0">
      <alignment horizontal="left" vertical="center" indent="1"/>
    </xf>
    <xf numFmtId="0" fontId="65" fillId="93" borderId="39" applyNumberFormat="0" applyAlignment="0" applyProtection="0">
      <alignment horizontal="left" vertical="center" indent="1"/>
    </xf>
    <xf numFmtId="167" fontId="65" fillId="109" borderId="37" applyNumberFormat="0" applyBorder="0" applyAlignment="0" applyProtection="0">
      <alignment horizontal="right" vertical="center" indent="1"/>
    </xf>
    <xf numFmtId="167" fontId="92" fillId="109" borderId="56" applyNumberFormat="0" applyBorder="0" applyProtection="0">
      <alignment horizontal="right" vertical="center"/>
    </xf>
    <xf numFmtId="0" fontId="65" fillId="124" borderId="39" applyAlignment="0" applyProtection="0">
      <alignment horizontal="left" vertical="center" indent="1"/>
    </xf>
    <xf numFmtId="167" fontId="93" fillId="109" borderId="38" applyNumberFormat="0" applyAlignment="0" applyProtection="0">
      <alignment horizontal="right" vertical="center" indent="1"/>
    </xf>
    <xf numFmtId="167" fontId="94" fillId="109" borderId="39" applyNumberFormat="0" applyBorder="0" applyProtection="0">
      <alignment horizontal="right" vertical="center"/>
    </xf>
    <xf numFmtId="167" fontId="95" fillId="124" borderId="57" applyProtection="0">
      <alignment horizontal="right" vertical="center"/>
    </xf>
    <xf numFmtId="0" fontId="65" fillId="107" borderId="39" applyNumberFormat="0" applyAlignment="0" applyProtection="0">
      <alignment horizontal="left" vertical="center" indent="1"/>
    </xf>
    <xf numFmtId="0" fontId="65" fillId="125" borderId="39" applyNumberFormat="0" applyAlignment="0" applyProtection="0">
      <alignment horizontal="left" vertical="center" indent="1"/>
    </xf>
    <xf numFmtId="167" fontId="93" fillId="91" borderId="38" applyNumberFormat="0" applyAlignment="0" applyProtection="0">
      <alignment horizontal="right" vertical="center" indent="1"/>
    </xf>
    <xf numFmtId="167" fontId="94" fillId="107" borderId="39" applyNumberFormat="0" applyProtection="0">
      <alignment horizontal="right" vertical="center"/>
    </xf>
    <xf numFmtId="167" fontId="95" fillId="125" borderId="57" applyNumberFormat="0" applyProtection="0">
      <alignment horizontal="right" vertical="center"/>
    </xf>
    <xf numFmtId="167" fontId="93" fillId="91" borderId="38" applyNumberFormat="0" applyAlignment="0" applyProtection="0">
      <alignment horizontal="right" vertical="center" indent="1"/>
    </xf>
    <xf numFmtId="0" fontId="93" fillId="0" borderId="40" applyBorder="0" applyAlignment="0" applyProtection="0"/>
    <xf numFmtId="167" fontId="66" fillId="96" borderId="41" applyNumberFormat="0" applyBorder="0" applyAlignment="0" applyProtection="0">
      <alignment horizontal="right" vertical="center" indent="1"/>
    </xf>
    <xf numFmtId="167" fontId="96" fillId="95" borderId="41" applyNumberFormat="0" applyBorder="0" applyAlignment="0" applyProtection="0">
      <alignment horizontal="right" vertical="center" indent="1"/>
    </xf>
    <xf numFmtId="167" fontId="96" fillId="94" borderId="41" applyNumberFormat="0" applyBorder="0" applyAlignment="0" applyProtection="0">
      <alignment horizontal="right" vertical="center" indent="1"/>
    </xf>
    <xf numFmtId="167" fontId="96" fillId="96" borderId="41" applyNumberFormat="0" applyBorder="0" applyAlignment="0" applyProtection="0">
      <alignment horizontal="right" vertical="center" indent="1"/>
    </xf>
    <xf numFmtId="167" fontId="67" fillId="110" borderId="41" applyNumberFormat="0" applyBorder="0" applyAlignment="0" applyProtection="0">
      <alignment horizontal="right" vertical="center" indent="1"/>
    </xf>
    <xf numFmtId="167" fontId="67" fillId="126" borderId="41" applyNumberFormat="0" applyBorder="0" applyAlignment="0" applyProtection="0">
      <alignment horizontal="right" vertical="center" indent="1"/>
    </xf>
    <xf numFmtId="167" fontId="67" fillId="127" borderId="41" applyNumberFormat="0" applyBorder="0" applyAlignment="0" applyProtection="0">
      <alignment horizontal="right" vertical="center" indent="1"/>
    </xf>
    <xf numFmtId="0" fontId="14" fillId="125" borderId="39" applyNumberFormat="0" applyAlignment="0" applyProtection="0">
      <alignment horizontal="left" vertical="center" indent="1"/>
    </xf>
    <xf numFmtId="0" fontId="14" fillId="103" borderId="36" applyNumberFormat="0" applyAlignment="0" applyProtection="0">
      <alignment horizontal="left" vertical="center" indent="1"/>
    </xf>
    <xf numFmtId="0" fontId="14" fillId="104" borderId="36" applyNumberFormat="0" applyAlignment="0" applyProtection="0">
      <alignment horizontal="left" vertical="center" indent="1"/>
    </xf>
    <xf numFmtId="0" fontId="14" fillId="128" borderId="36" applyNumberFormat="0" applyAlignment="0" applyProtection="0">
      <alignment horizontal="left" vertical="center" indent="1"/>
    </xf>
    <xf numFmtId="0" fontId="14" fillId="109" borderId="36" applyNumberFormat="0" applyAlignment="0" applyProtection="0">
      <alignment horizontal="left" vertical="center" indent="1"/>
    </xf>
    <xf numFmtId="0" fontId="14" fillId="93" borderId="39" applyNumberFormat="0" applyAlignment="0" applyProtection="0">
      <alignment horizontal="left" vertical="center" indent="1"/>
    </xf>
    <xf numFmtId="167" fontId="88" fillId="109" borderId="56" applyNumberFormat="0" applyBorder="0" applyProtection="0">
      <alignment horizontal="right" vertical="center"/>
    </xf>
    <xf numFmtId="0" fontId="14" fillId="124" borderId="39" applyAlignment="0" applyProtection="0">
      <alignment horizontal="left" vertical="center" indent="1"/>
    </xf>
    <xf numFmtId="167" fontId="90" fillId="109" borderId="39" applyNumberFormat="0" applyBorder="0" applyProtection="0">
      <alignment horizontal="right" vertical="center"/>
    </xf>
    <xf numFmtId="167" fontId="91" fillId="124" borderId="57" applyProtection="0">
      <alignment horizontal="right" vertical="center"/>
    </xf>
    <xf numFmtId="167" fontId="88" fillId="129" borderId="36" applyNumberFormat="0" applyAlignment="0" applyProtection="0">
      <alignment horizontal="left" vertical="center" indent="1"/>
    </xf>
    <xf numFmtId="167" fontId="89" fillId="130" borderId="36" applyNumberFormat="0" applyAlignment="0" applyProtection="0">
      <alignment horizontal="left" vertical="center" indent="1"/>
    </xf>
    <xf numFmtId="0" fontId="90" fillId="123" borderId="39" applyNumberFormat="0" applyAlignment="0" applyProtection="0">
      <alignment horizontal="left" vertical="center" indent="1"/>
    </xf>
    <xf numFmtId="0" fontId="91" fillId="93" borderId="39" applyNumberFormat="0" applyAlignment="0" applyProtection="0">
      <alignment horizontal="left" vertical="center" indent="1"/>
    </xf>
    <xf numFmtId="0" fontId="14" fillId="125" borderId="39" applyNumberFormat="0" applyAlignment="0" applyProtection="0">
      <alignment horizontal="left" vertical="center" indent="1"/>
    </xf>
    <xf numFmtId="167" fontId="90" fillId="107" borderId="39" applyNumberFormat="0" applyProtection="0">
      <alignment horizontal="right" vertical="center"/>
    </xf>
    <xf numFmtId="167" fontId="91" fillId="125" borderId="57" applyNumberFormat="0" applyProtection="0">
      <alignment horizontal="righ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86" borderId="0"/>
    <xf numFmtId="0" fontId="3" fillId="0" borderId="0"/>
    <xf numFmtId="0" fontId="3" fillId="0" borderId="0"/>
    <xf numFmtId="0" fontId="13" fillId="0" borderId="0"/>
    <xf numFmtId="0" fontId="6" fillId="86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3" fillId="0" borderId="0"/>
    <xf numFmtId="0" fontId="3" fillId="0" borderId="0"/>
    <xf numFmtId="0" fontId="6" fillId="86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6" fillId="86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3" fillId="0" borderId="0"/>
    <xf numFmtId="0" fontId="6" fillId="86" borderId="0"/>
    <xf numFmtId="0" fontId="6" fillId="86" borderId="0"/>
    <xf numFmtId="0" fontId="16" fillId="0" borderId="0"/>
    <xf numFmtId="0" fontId="3" fillId="0" borderId="0"/>
    <xf numFmtId="0" fontId="3" fillId="0" borderId="0"/>
    <xf numFmtId="0" fontId="6" fillId="86" borderId="0"/>
    <xf numFmtId="0" fontId="6" fillId="86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3" fillId="0" borderId="0"/>
  </cellStyleXfs>
  <cellXfs count="9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0" fontId="4" fillId="3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5" fillId="111" borderId="7" xfId="0" applyFont="1" applyFill="1" applyBorder="1" applyAlignment="1">
      <alignment horizontal="center" vertical="center" wrapText="1"/>
    </xf>
    <xf numFmtId="0" fontId="74" fillId="111" borderId="10" xfId="0" applyFont="1" applyFill="1" applyBorder="1" applyAlignment="1">
      <alignment horizontal="center" vertical="center" wrapText="1"/>
    </xf>
    <xf numFmtId="0" fontId="74" fillId="111" borderId="7" xfId="0" applyFont="1" applyFill="1" applyBorder="1" applyAlignment="1">
      <alignment horizontal="center" vertical="center" wrapText="1"/>
    </xf>
    <xf numFmtId="0" fontId="74" fillId="111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99" fillId="0" borderId="1" xfId="0" applyNumberFormat="1" applyFont="1" applyFill="1" applyBorder="1" applyAlignment="1">
      <alignment horizontal="center" vertical="center"/>
    </xf>
    <xf numFmtId="3" fontId="99" fillId="0" borderId="1" xfId="0" applyNumberFormat="1" applyFont="1" applyBorder="1"/>
    <xf numFmtId="3" fontId="99" fillId="0" borderId="46" xfId="0" applyNumberFormat="1" applyFont="1" applyBorder="1"/>
    <xf numFmtId="3" fontId="99" fillId="0" borderId="43" xfId="0" applyNumberFormat="1" applyFont="1" applyFill="1" applyBorder="1" applyAlignment="1">
      <alignment horizontal="center" vertical="center"/>
    </xf>
    <xf numFmtId="3" fontId="99" fillId="0" borderId="43" xfId="0" applyNumberFormat="1" applyFont="1" applyBorder="1"/>
    <xf numFmtId="3" fontId="99" fillId="0" borderId="44" xfId="0" applyNumberFormat="1" applyFont="1" applyBorder="1"/>
    <xf numFmtId="3" fontId="4" fillId="0" borderId="58" xfId="0" applyNumberFormat="1" applyFont="1" applyFill="1" applyBorder="1" applyAlignment="1">
      <alignment horizontal="center" vertical="center"/>
    </xf>
    <xf numFmtId="3" fontId="98" fillId="0" borderId="48" xfId="0" applyNumberFormat="1" applyFont="1" applyFill="1" applyBorder="1" applyAlignment="1">
      <alignment horizontal="center" vertical="center"/>
    </xf>
    <xf numFmtId="3" fontId="98" fillId="0" borderId="48" xfId="0" applyNumberFormat="1" applyFont="1" applyBorder="1"/>
    <xf numFmtId="3" fontId="98" fillId="0" borderId="49" xfId="0" applyNumberFormat="1" applyFont="1" applyBorder="1"/>
    <xf numFmtId="3" fontId="3" fillId="0" borderId="59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 vertical="top" wrapText="1"/>
    </xf>
    <xf numFmtId="0" fontId="100" fillId="0" borderId="0" xfId="0" applyFont="1"/>
    <xf numFmtId="0" fontId="100" fillId="0" borderId="0" xfId="0" applyFont="1" applyBorder="1"/>
    <xf numFmtId="0" fontId="100" fillId="0" borderId="8" xfId="0" applyFont="1" applyBorder="1"/>
    <xf numFmtId="0" fontId="100" fillId="0" borderId="5" xfId="0" applyFont="1" applyBorder="1"/>
    <xf numFmtId="3" fontId="100" fillId="0" borderId="10" xfId="0" applyNumberFormat="1" applyFont="1" applyBorder="1"/>
    <xf numFmtId="3" fontId="100" fillId="0" borderId="3" xfId="0" applyNumberFormat="1" applyFont="1" applyBorder="1"/>
    <xf numFmtId="0" fontId="100" fillId="0" borderId="60" xfId="0" applyFont="1" applyBorder="1"/>
    <xf numFmtId="0" fontId="100" fillId="0" borderId="10" xfId="0" applyFont="1" applyBorder="1"/>
    <xf numFmtId="0" fontId="100" fillId="0" borderId="14" xfId="0" applyFont="1" applyBorder="1"/>
    <xf numFmtId="0" fontId="100" fillId="0" borderId="11" xfId="0" applyFont="1" applyBorder="1"/>
    <xf numFmtId="0" fontId="100" fillId="0" borderId="3" xfId="0" applyFont="1" applyBorder="1"/>
    <xf numFmtId="0" fontId="101" fillId="0" borderId="60" xfId="0" applyFont="1" applyBorder="1"/>
    <xf numFmtId="0" fontId="100" fillId="131" borderId="1" xfId="0" applyFont="1" applyFill="1" applyBorder="1" applyAlignment="1">
      <alignment horizontal="center" vertical="top" wrapText="1"/>
    </xf>
    <xf numFmtId="0" fontId="100" fillId="131" borderId="2" xfId="0" applyFont="1" applyFill="1" applyBorder="1" applyAlignment="1">
      <alignment horizontal="center" vertical="top" wrapText="1"/>
    </xf>
    <xf numFmtId="0" fontId="100" fillId="131" borderId="6" xfId="0" applyFont="1" applyFill="1" applyBorder="1" applyAlignment="1">
      <alignment horizontal="center" vertical="top" wrapText="1"/>
    </xf>
    <xf numFmtId="3" fontId="100" fillId="0" borderId="8" xfId="0" applyNumberFormat="1" applyFont="1" applyBorder="1"/>
    <xf numFmtId="3" fontId="100" fillId="0" borderId="5" xfId="0" applyNumberFormat="1" applyFont="1" applyBorder="1"/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1" xfId="0" applyFill="1" applyBorder="1" applyAlignment="1"/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>
      <alignment horizontal="center" vertical="center" wrapText="1"/>
    </xf>
    <xf numFmtId="0" fontId="100" fillId="131" borderId="7" xfId="0" applyFont="1" applyFill="1" applyBorder="1" applyAlignment="1">
      <alignment horizontal="left" vertical="center"/>
    </xf>
    <xf numFmtId="0" fontId="100" fillId="131" borderId="5" xfId="0" applyFont="1" applyFill="1" applyBorder="1" applyAlignment="1">
      <alignment horizontal="left" vertical="center"/>
    </xf>
    <xf numFmtId="0" fontId="100" fillId="131" borderId="2" xfId="0" applyFont="1" applyFill="1" applyBorder="1" applyAlignment="1">
      <alignment horizontal="center"/>
    </xf>
    <xf numFmtId="0" fontId="100" fillId="131" borderId="9" xfId="0" applyFont="1" applyFill="1" applyBorder="1" applyAlignment="1">
      <alignment horizontal="center"/>
    </xf>
    <xf numFmtId="0" fontId="100" fillId="131" borderId="6" xfId="0" applyFont="1" applyFill="1" applyBorder="1" applyAlignment="1">
      <alignment horizontal="center"/>
    </xf>
    <xf numFmtId="3" fontId="100" fillId="0" borderId="0" xfId="0" applyNumberFormat="1" applyFont="1"/>
  </cellXfs>
  <cellStyles count="1286">
    <cellStyle name="20% - Accent1 2" xfId="154" xr:uid="{00000000-0005-0000-0000-000000000000}"/>
    <cellStyle name="20% - Accent1 2 2" xfId="155" xr:uid="{00000000-0005-0000-0000-000001000000}"/>
    <cellStyle name="20% - Accent1 3" xfId="156" xr:uid="{00000000-0005-0000-0000-000002000000}"/>
    <cellStyle name="20% - Accent1 3 2" xfId="157" xr:uid="{00000000-0005-0000-0000-000003000000}"/>
    <cellStyle name="20% - Accent1 3 2 2" xfId="619" xr:uid="{00000000-0005-0000-0000-000004000000}"/>
    <cellStyle name="20% - Accent1 3 2 3" xfId="620" xr:uid="{00000000-0005-0000-0000-000005000000}"/>
    <cellStyle name="20% - Accent1 3 3" xfId="621" xr:uid="{00000000-0005-0000-0000-000006000000}"/>
    <cellStyle name="20% - Accent1 3 4" xfId="622" xr:uid="{00000000-0005-0000-0000-000007000000}"/>
    <cellStyle name="20% - Accent1 3 5" xfId="806" xr:uid="{00000000-0005-0000-0000-000008000000}"/>
    <cellStyle name="20% - Accent1 3 6" xfId="805" xr:uid="{00000000-0005-0000-0000-000009000000}"/>
    <cellStyle name="20% - Accent1 4" xfId="158" xr:uid="{00000000-0005-0000-0000-00000A000000}"/>
    <cellStyle name="20% - Accent1 4 2" xfId="623" xr:uid="{00000000-0005-0000-0000-00000B000000}"/>
    <cellStyle name="20% - Accent2 2" xfId="159" xr:uid="{00000000-0005-0000-0000-00000C000000}"/>
    <cellStyle name="20% - Accent2 2 2" xfId="160" xr:uid="{00000000-0005-0000-0000-00000D000000}"/>
    <cellStyle name="20% - Accent2 3" xfId="161" xr:uid="{00000000-0005-0000-0000-00000E000000}"/>
    <cellStyle name="20% - Accent2 3 2" xfId="162" xr:uid="{00000000-0005-0000-0000-00000F000000}"/>
    <cellStyle name="20% - Accent2 3 2 2" xfId="624" xr:uid="{00000000-0005-0000-0000-000010000000}"/>
    <cellStyle name="20% - Accent2 3 2 3" xfId="625" xr:uid="{00000000-0005-0000-0000-000011000000}"/>
    <cellStyle name="20% - Accent2 3 3" xfId="626" xr:uid="{00000000-0005-0000-0000-000012000000}"/>
    <cellStyle name="20% - Accent2 3 4" xfId="627" xr:uid="{00000000-0005-0000-0000-000013000000}"/>
    <cellStyle name="20% - Accent2 3 5" xfId="808" xr:uid="{00000000-0005-0000-0000-000014000000}"/>
    <cellStyle name="20% - Accent2 3 6" xfId="807" xr:uid="{00000000-0005-0000-0000-000015000000}"/>
    <cellStyle name="20% - Accent2 4" xfId="163" xr:uid="{00000000-0005-0000-0000-000016000000}"/>
    <cellStyle name="20% - Accent2 4 2" xfId="628" xr:uid="{00000000-0005-0000-0000-000017000000}"/>
    <cellStyle name="20% - Accent3 2" xfId="164" xr:uid="{00000000-0005-0000-0000-000018000000}"/>
    <cellStyle name="20% - Accent3 2 2" xfId="165" xr:uid="{00000000-0005-0000-0000-000019000000}"/>
    <cellStyle name="20% - Accent3 3" xfId="166" xr:uid="{00000000-0005-0000-0000-00001A000000}"/>
    <cellStyle name="20% - Accent3 3 2" xfId="167" xr:uid="{00000000-0005-0000-0000-00001B000000}"/>
    <cellStyle name="20% - Accent3 3 2 2" xfId="629" xr:uid="{00000000-0005-0000-0000-00001C000000}"/>
    <cellStyle name="20% - Accent3 3 2 3" xfId="630" xr:uid="{00000000-0005-0000-0000-00001D000000}"/>
    <cellStyle name="20% - Accent3 3 3" xfId="631" xr:uid="{00000000-0005-0000-0000-00001E000000}"/>
    <cellStyle name="20% - Accent3 3 4" xfId="632" xr:uid="{00000000-0005-0000-0000-00001F000000}"/>
    <cellStyle name="20% - Accent3 3 5" xfId="810" xr:uid="{00000000-0005-0000-0000-000020000000}"/>
    <cellStyle name="20% - Accent3 3 6" xfId="809" xr:uid="{00000000-0005-0000-0000-000021000000}"/>
    <cellStyle name="20% - Accent3 4" xfId="168" xr:uid="{00000000-0005-0000-0000-000022000000}"/>
    <cellStyle name="20% - Accent3 4 2" xfId="633" xr:uid="{00000000-0005-0000-0000-000023000000}"/>
    <cellStyle name="20% - Accent4 2" xfId="169" xr:uid="{00000000-0005-0000-0000-000024000000}"/>
    <cellStyle name="20% - Accent4 2 2" xfId="170" xr:uid="{00000000-0005-0000-0000-000025000000}"/>
    <cellStyle name="20% - Accent4 3" xfId="171" xr:uid="{00000000-0005-0000-0000-000026000000}"/>
    <cellStyle name="20% - Accent4 3 2" xfId="172" xr:uid="{00000000-0005-0000-0000-000027000000}"/>
    <cellStyle name="20% - Accent4 3 2 2" xfId="634" xr:uid="{00000000-0005-0000-0000-000028000000}"/>
    <cellStyle name="20% - Accent4 3 2 3" xfId="635" xr:uid="{00000000-0005-0000-0000-000029000000}"/>
    <cellStyle name="20% - Accent4 3 3" xfId="636" xr:uid="{00000000-0005-0000-0000-00002A000000}"/>
    <cellStyle name="20% - Accent4 3 4" xfId="637" xr:uid="{00000000-0005-0000-0000-00002B000000}"/>
    <cellStyle name="20% - Accent4 3 5" xfId="812" xr:uid="{00000000-0005-0000-0000-00002C000000}"/>
    <cellStyle name="20% - Accent4 3 6" xfId="811" xr:uid="{00000000-0005-0000-0000-00002D000000}"/>
    <cellStyle name="20% - Accent4 4" xfId="173" xr:uid="{00000000-0005-0000-0000-00002E000000}"/>
    <cellStyle name="20% - Accent4 4 2" xfId="638" xr:uid="{00000000-0005-0000-0000-00002F000000}"/>
    <cellStyle name="20% - Accent5 2" xfId="174" xr:uid="{00000000-0005-0000-0000-000030000000}"/>
    <cellStyle name="20% - Accent5 2 2" xfId="175" xr:uid="{00000000-0005-0000-0000-000031000000}"/>
    <cellStyle name="20% - Accent5 3" xfId="176" xr:uid="{00000000-0005-0000-0000-000032000000}"/>
    <cellStyle name="20% - Accent5 3 2" xfId="177" xr:uid="{00000000-0005-0000-0000-000033000000}"/>
    <cellStyle name="20% - Accent5 3 2 2" xfId="639" xr:uid="{00000000-0005-0000-0000-000034000000}"/>
    <cellStyle name="20% - Accent5 3 2 3" xfId="640" xr:uid="{00000000-0005-0000-0000-000035000000}"/>
    <cellStyle name="20% - Accent5 3 3" xfId="641" xr:uid="{00000000-0005-0000-0000-000036000000}"/>
    <cellStyle name="20% - Accent5 3 4" xfId="642" xr:uid="{00000000-0005-0000-0000-000037000000}"/>
    <cellStyle name="20% - Accent5 3 5" xfId="814" xr:uid="{00000000-0005-0000-0000-000038000000}"/>
    <cellStyle name="20% - Accent5 3 6" xfId="813" xr:uid="{00000000-0005-0000-0000-000039000000}"/>
    <cellStyle name="20% - Accent5 4" xfId="178" xr:uid="{00000000-0005-0000-0000-00003A000000}"/>
    <cellStyle name="20% - Accent5 4 2" xfId="643" xr:uid="{00000000-0005-0000-0000-00003B000000}"/>
    <cellStyle name="20% - Accent6 2" xfId="179" xr:uid="{00000000-0005-0000-0000-00003C000000}"/>
    <cellStyle name="20% - Accent6 2 2" xfId="180" xr:uid="{00000000-0005-0000-0000-00003D000000}"/>
    <cellStyle name="20% - Accent6 3" xfId="181" xr:uid="{00000000-0005-0000-0000-00003E000000}"/>
    <cellStyle name="20% - Accent6 3 2" xfId="182" xr:uid="{00000000-0005-0000-0000-00003F000000}"/>
    <cellStyle name="20% - Accent6 3 2 2" xfId="644" xr:uid="{00000000-0005-0000-0000-000040000000}"/>
    <cellStyle name="20% - Accent6 3 2 3" xfId="645" xr:uid="{00000000-0005-0000-0000-000041000000}"/>
    <cellStyle name="20% - Accent6 3 3" xfId="646" xr:uid="{00000000-0005-0000-0000-000042000000}"/>
    <cellStyle name="20% - Accent6 3 4" xfId="647" xr:uid="{00000000-0005-0000-0000-000043000000}"/>
    <cellStyle name="20% - Accent6 3 5" xfId="816" xr:uid="{00000000-0005-0000-0000-000044000000}"/>
    <cellStyle name="20% - Accent6 3 6" xfId="815" xr:uid="{00000000-0005-0000-0000-000045000000}"/>
    <cellStyle name="20% - Accent6 4" xfId="183" xr:uid="{00000000-0005-0000-0000-000046000000}"/>
    <cellStyle name="20% - Accent6 4 2" xfId="648" xr:uid="{00000000-0005-0000-0000-000047000000}"/>
    <cellStyle name="40% - Accent1 2" xfId="184" xr:uid="{00000000-0005-0000-0000-000048000000}"/>
    <cellStyle name="40% - Accent1 2 2" xfId="185" xr:uid="{00000000-0005-0000-0000-000049000000}"/>
    <cellStyle name="40% - Accent1 3" xfId="186" xr:uid="{00000000-0005-0000-0000-00004A000000}"/>
    <cellStyle name="40% - Accent1 3 2" xfId="187" xr:uid="{00000000-0005-0000-0000-00004B000000}"/>
    <cellStyle name="40% - Accent1 3 2 2" xfId="649" xr:uid="{00000000-0005-0000-0000-00004C000000}"/>
    <cellStyle name="40% - Accent1 3 2 3" xfId="650" xr:uid="{00000000-0005-0000-0000-00004D000000}"/>
    <cellStyle name="40% - Accent1 3 3" xfId="651" xr:uid="{00000000-0005-0000-0000-00004E000000}"/>
    <cellStyle name="40% - Accent1 3 4" xfId="652" xr:uid="{00000000-0005-0000-0000-00004F000000}"/>
    <cellStyle name="40% - Accent1 3 5" xfId="818" xr:uid="{00000000-0005-0000-0000-000050000000}"/>
    <cellStyle name="40% - Accent1 3 6" xfId="817" xr:uid="{00000000-0005-0000-0000-000051000000}"/>
    <cellStyle name="40% - Accent1 4" xfId="188" xr:uid="{00000000-0005-0000-0000-000052000000}"/>
    <cellStyle name="40% - Accent1 4 2" xfId="653" xr:uid="{00000000-0005-0000-0000-000053000000}"/>
    <cellStyle name="40% - Accent2 2" xfId="189" xr:uid="{00000000-0005-0000-0000-000054000000}"/>
    <cellStyle name="40% - Accent2 2 2" xfId="190" xr:uid="{00000000-0005-0000-0000-000055000000}"/>
    <cellStyle name="40% - Accent2 3" xfId="191" xr:uid="{00000000-0005-0000-0000-000056000000}"/>
    <cellStyle name="40% - Accent2 3 2" xfId="192" xr:uid="{00000000-0005-0000-0000-000057000000}"/>
    <cellStyle name="40% - Accent2 3 2 2" xfId="654" xr:uid="{00000000-0005-0000-0000-000058000000}"/>
    <cellStyle name="40% - Accent2 3 2 3" xfId="655" xr:uid="{00000000-0005-0000-0000-000059000000}"/>
    <cellStyle name="40% - Accent2 3 3" xfId="656" xr:uid="{00000000-0005-0000-0000-00005A000000}"/>
    <cellStyle name="40% - Accent2 3 4" xfId="657" xr:uid="{00000000-0005-0000-0000-00005B000000}"/>
    <cellStyle name="40% - Accent2 3 5" xfId="820" xr:uid="{00000000-0005-0000-0000-00005C000000}"/>
    <cellStyle name="40% - Accent2 3 6" xfId="819" xr:uid="{00000000-0005-0000-0000-00005D000000}"/>
    <cellStyle name="40% - Accent2 4" xfId="193" xr:uid="{00000000-0005-0000-0000-00005E000000}"/>
    <cellStyle name="40% - Accent2 4 2" xfId="658" xr:uid="{00000000-0005-0000-0000-00005F000000}"/>
    <cellStyle name="40% - Accent3 2" xfId="194" xr:uid="{00000000-0005-0000-0000-000060000000}"/>
    <cellStyle name="40% - Accent3 2 2" xfId="195" xr:uid="{00000000-0005-0000-0000-000061000000}"/>
    <cellStyle name="40% - Accent3 3" xfId="196" xr:uid="{00000000-0005-0000-0000-000062000000}"/>
    <cellStyle name="40% - Accent3 3 2" xfId="197" xr:uid="{00000000-0005-0000-0000-000063000000}"/>
    <cellStyle name="40% - Accent3 3 2 2" xfId="659" xr:uid="{00000000-0005-0000-0000-000064000000}"/>
    <cellStyle name="40% - Accent3 3 2 3" xfId="660" xr:uid="{00000000-0005-0000-0000-000065000000}"/>
    <cellStyle name="40% - Accent3 3 3" xfId="661" xr:uid="{00000000-0005-0000-0000-000066000000}"/>
    <cellStyle name="40% - Accent3 3 4" xfId="662" xr:uid="{00000000-0005-0000-0000-000067000000}"/>
    <cellStyle name="40% - Accent3 4" xfId="198" xr:uid="{00000000-0005-0000-0000-000068000000}"/>
    <cellStyle name="40% - Accent3 4 2" xfId="663" xr:uid="{00000000-0005-0000-0000-000069000000}"/>
    <cellStyle name="40% - Accent4 2" xfId="199" xr:uid="{00000000-0005-0000-0000-00006A000000}"/>
    <cellStyle name="40% - Accent4 2 2" xfId="200" xr:uid="{00000000-0005-0000-0000-00006B000000}"/>
    <cellStyle name="40% - Accent4 3" xfId="201" xr:uid="{00000000-0005-0000-0000-00006C000000}"/>
    <cellStyle name="40% - Accent4 3 2" xfId="202" xr:uid="{00000000-0005-0000-0000-00006D000000}"/>
    <cellStyle name="40% - Accent4 3 2 2" xfId="664" xr:uid="{00000000-0005-0000-0000-00006E000000}"/>
    <cellStyle name="40% - Accent4 3 2 3" xfId="665" xr:uid="{00000000-0005-0000-0000-00006F000000}"/>
    <cellStyle name="40% - Accent4 3 3" xfId="666" xr:uid="{00000000-0005-0000-0000-000070000000}"/>
    <cellStyle name="40% - Accent4 3 4" xfId="667" xr:uid="{00000000-0005-0000-0000-000071000000}"/>
    <cellStyle name="40% - Accent4 3 5" xfId="822" xr:uid="{00000000-0005-0000-0000-000072000000}"/>
    <cellStyle name="40% - Accent4 3 6" xfId="821" xr:uid="{00000000-0005-0000-0000-000073000000}"/>
    <cellStyle name="40% - Accent4 4" xfId="203" xr:uid="{00000000-0005-0000-0000-000074000000}"/>
    <cellStyle name="40% - Accent4 4 2" xfId="668" xr:uid="{00000000-0005-0000-0000-000075000000}"/>
    <cellStyle name="40% - Accent5 2" xfId="204" xr:uid="{00000000-0005-0000-0000-000076000000}"/>
    <cellStyle name="40% - Accent5 2 2" xfId="205" xr:uid="{00000000-0005-0000-0000-000077000000}"/>
    <cellStyle name="40% - Accent5 3" xfId="206" xr:uid="{00000000-0005-0000-0000-000078000000}"/>
    <cellStyle name="40% - Accent5 3 2" xfId="207" xr:uid="{00000000-0005-0000-0000-000079000000}"/>
    <cellStyle name="40% - Accent5 3 2 2" xfId="669" xr:uid="{00000000-0005-0000-0000-00007A000000}"/>
    <cellStyle name="40% - Accent5 3 2 3" xfId="670" xr:uid="{00000000-0005-0000-0000-00007B000000}"/>
    <cellStyle name="40% - Accent5 3 3" xfId="671" xr:uid="{00000000-0005-0000-0000-00007C000000}"/>
    <cellStyle name="40% - Accent5 3 4" xfId="672" xr:uid="{00000000-0005-0000-0000-00007D000000}"/>
    <cellStyle name="40% - Accent5 4" xfId="208" xr:uid="{00000000-0005-0000-0000-00007E000000}"/>
    <cellStyle name="40% - Accent5 4 2" xfId="673" xr:uid="{00000000-0005-0000-0000-00007F000000}"/>
    <cellStyle name="40% - Accent6 2" xfId="209" xr:uid="{00000000-0005-0000-0000-000080000000}"/>
    <cellStyle name="40% - Accent6 2 2" xfId="210" xr:uid="{00000000-0005-0000-0000-000081000000}"/>
    <cellStyle name="40% - Accent6 3" xfId="211" xr:uid="{00000000-0005-0000-0000-000082000000}"/>
    <cellStyle name="40% - Accent6 3 2" xfId="212" xr:uid="{00000000-0005-0000-0000-000083000000}"/>
    <cellStyle name="40% - Accent6 3 2 2" xfId="674" xr:uid="{00000000-0005-0000-0000-000084000000}"/>
    <cellStyle name="40% - Accent6 3 2 3" xfId="675" xr:uid="{00000000-0005-0000-0000-000085000000}"/>
    <cellStyle name="40% - Accent6 3 3" xfId="676" xr:uid="{00000000-0005-0000-0000-000086000000}"/>
    <cellStyle name="40% - Accent6 3 4" xfId="677" xr:uid="{00000000-0005-0000-0000-000087000000}"/>
    <cellStyle name="40% - Accent6 4" xfId="213" xr:uid="{00000000-0005-0000-0000-000088000000}"/>
    <cellStyle name="40% - Accent6 4 2" xfId="678" xr:uid="{00000000-0005-0000-0000-000089000000}"/>
    <cellStyle name="60% - Accent1 2" xfId="214" xr:uid="{00000000-0005-0000-0000-00008A000000}"/>
    <cellStyle name="60% - Accent1 2 2" xfId="215" xr:uid="{00000000-0005-0000-0000-00008B000000}"/>
    <cellStyle name="60% - Accent1 3" xfId="216" xr:uid="{00000000-0005-0000-0000-00008C000000}"/>
    <cellStyle name="60% - Accent1 3 2" xfId="824" xr:uid="{00000000-0005-0000-0000-00008D000000}"/>
    <cellStyle name="60% - Accent1 3 3" xfId="823" xr:uid="{00000000-0005-0000-0000-00008E000000}"/>
    <cellStyle name="60% - Accent2 2" xfId="217" xr:uid="{00000000-0005-0000-0000-00008F000000}"/>
    <cellStyle name="60% - Accent2 2 2" xfId="218" xr:uid="{00000000-0005-0000-0000-000090000000}"/>
    <cellStyle name="60% - Accent2 3" xfId="219" xr:uid="{00000000-0005-0000-0000-000091000000}"/>
    <cellStyle name="60% - Accent2 3 2" xfId="826" xr:uid="{00000000-0005-0000-0000-000092000000}"/>
    <cellStyle name="60% - Accent2 3 3" xfId="825" xr:uid="{00000000-0005-0000-0000-000093000000}"/>
    <cellStyle name="60% - Accent3 2" xfId="220" xr:uid="{00000000-0005-0000-0000-000094000000}"/>
    <cellStyle name="60% - Accent3 2 2" xfId="221" xr:uid="{00000000-0005-0000-0000-000095000000}"/>
    <cellStyle name="60% - Accent3 3" xfId="222" xr:uid="{00000000-0005-0000-0000-000096000000}"/>
    <cellStyle name="60% - Accent4 2" xfId="223" xr:uid="{00000000-0005-0000-0000-000097000000}"/>
    <cellStyle name="60% - Accent4 2 2" xfId="224" xr:uid="{00000000-0005-0000-0000-000098000000}"/>
    <cellStyle name="60% - Accent4 3" xfId="225" xr:uid="{00000000-0005-0000-0000-000099000000}"/>
    <cellStyle name="60% - Accent4 3 2" xfId="828" xr:uid="{00000000-0005-0000-0000-00009A000000}"/>
    <cellStyle name="60% - Accent4 3 3" xfId="827" xr:uid="{00000000-0005-0000-0000-00009B000000}"/>
    <cellStyle name="60% - Accent5 2" xfId="226" xr:uid="{00000000-0005-0000-0000-00009C000000}"/>
    <cellStyle name="60% - Accent5 2 2" xfId="227" xr:uid="{00000000-0005-0000-0000-00009D000000}"/>
    <cellStyle name="60% - Accent5 3" xfId="228" xr:uid="{00000000-0005-0000-0000-00009E000000}"/>
    <cellStyle name="60% - Accent5 3 2" xfId="830" xr:uid="{00000000-0005-0000-0000-00009F000000}"/>
    <cellStyle name="60% - Accent5 3 3" xfId="829" xr:uid="{00000000-0005-0000-0000-0000A0000000}"/>
    <cellStyle name="60% - Accent6 2" xfId="229" xr:uid="{00000000-0005-0000-0000-0000A1000000}"/>
    <cellStyle name="60% - Accent6 2 2" xfId="230" xr:uid="{00000000-0005-0000-0000-0000A2000000}"/>
    <cellStyle name="60% - Accent6 3" xfId="231" xr:uid="{00000000-0005-0000-0000-0000A3000000}"/>
    <cellStyle name="60% - Accent6 3 2" xfId="833" xr:uid="{00000000-0005-0000-0000-0000A4000000}"/>
    <cellStyle name="60% - Accent6 3 3" xfId="832" xr:uid="{00000000-0005-0000-0000-0000A5000000}"/>
    <cellStyle name="Accent1 - 20%" xfId="24" xr:uid="{00000000-0005-0000-0000-0000A6000000}"/>
    <cellStyle name="Accent1 - 20% 2" xfId="834" xr:uid="{00000000-0005-0000-0000-0000A7000000}"/>
    <cellStyle name="Accent1 - 20% 3" xfId="835" xr:uid="{00000000-0005-0000-0000-0000A8000000}"/>
    <cellStyle name="Accent1 - 40%" xfId="25" xr:uid="{00000000-0005-0000-0000-0000A9000000}"/>
    <cellStyle name="Accent1 - 40% 2" xfId="836" xr:uid="{00000000-0005-0000-0000-0000AA000000}"/>
    <cellStyle name="Accent1 - 40% 3" xfId="837" xr:uid="{00000000-0005-0000-0000-0000AB000000}"/>
    <cellStyle name="Accent1 - 60%" xfId="26" xr:uid="{00000000-0005-0000-0000-0000AC000000}"/>
    <cellStyle name="Accent1 - 60% 2" xfId="838" xr:uid="{00000000-0005-0000-0000-0000AD000000}"/>
    <cellStyle name="Accent1 - 60% 3" xfId="839" xr:uid="{00000000-0005-0000-0000-0000AE000000}"/>
    <cellStyle name="Accent1 10" xfId="232" xr:uid="{00000000-0005-0000-0000-0000AF000000}"/>
    <cellStyle name="Accent1 10 2" xfId="233" xr:uid="{00000000-0005-0000-0000-0000B0000000}"/>
    <cellStyle name="Accent1 11" xfId="234" xr:uid="{00000000-0005-0000-0000-0000B1000000}"/>
    <cellStyle name="Accent1 11 2" xfId="235" xr:uid="{00000000-0005-0000-0000-0000B2000000}"/>
    <cellStyle name="Accent1 12" xfId="236" xr:uid="{00000000-0005-0000-0000-0000B3000000}"/>
    <cellStyle name="Accent1 12 2" xfId="841" xr:uid="{00000000-0005-0000-0000-0000B4000000}"/>
    <cellStyle name="Accent1 12 3" xfId="840" xr:uid="{00000000-0005-0000-0000-0000B5000000}"/>
    <cellStyle name="Accent1 13" xfId="237" xr:uid="{00000000-0005-0000-0000-0000B6000000}"/>
    <cellStyle name="Accent1 13 2" xfId="843" xr:uid="{00000000-0005-0000-0000-0000B7000000}"/>
    <cellStyle name="Accent1 13 3" xfId="842" xr:uid="{00000000-0005-0000-0000-0000B8000000}"/>
    <cellStyle name="Accent1 14" xfId="238" xr:uid="{00000000-0005-0000-0000-0000B9000000}"/>
    <cellStyle name="Accent1 14 2" xfId="845" xr:uid="{00000000-0005-0000-0000-0000BA000000}"/>
    <cellStyle name="Accent1 14 3" xfId="844" xr:uid="{00000000-0005-0000-0000-0000BB000000}"/>
    <cellStyle name="Accent1 15" xfId="239" xr:uid="{00000000-0005-0000-0000-0000BC000000}"/>
    <cellStyle name="Accent1 15 2" xfId="847" xr:uid="{00000000-0005-0000-0000-0000BD000000}"/>
    <cellStyle name="Accent1 15 3" xfId="846" xr:uid="{00000000-0005-0000-0000-0000BE000000}"/>
    <cellStyle name="Accent1 16" xfId="240" xr:uid="{00000000-0005-0000-0000-0000BF000000}"/>
    <cellStyle name="Accent1 16 2" xfId="241" xr:uid="{00000000-0005-0000-0000-0000C0000000}"/>
    <cellStyle name="Accent1 17" xfId="242" xr:uid="{00000000-0005-0000-0000-0000C1000000}"/>
    <cellStyle name="Accent1 17 2" xfId="243" xr:uid="{00000000-0005-0000-0000-0000C2000000}"/>
    <cellStyle name="Accent1 18" xfId="244" xr:uid="{00000000-0005-0000-0000-0000C3000000}"/>
    <cellStyle name="Accent1 18 2" xfId="245" xr:uid="{00000000-0005-0000-0000-0000C4000000}"/>
    <cellStyle name="Accent1 19" xfId="246" xr:uid="{00000000-0005-0000-0000-0000C5000000}"/>
    <cellStyle name="Accent1 19 2" xfId="247" xr:uid="{00000000-0005-0000-0000-0000C6000000}"/>
    <cellStyle name="Accent1 2" xfId="27" xr:uid="{00000000-0005-0000-0000-0000C7000000}"/>
    <cellStyle name="Accent1 2 2" xfId="248" xr:uid="{00000000-0005-0000-0000-0000C8000000}"/>
    <cellStyle name="Accent1 2 2 2" xfId="249" xr:uid="{00000000-0005-0000-0000-0000C9000000}"/>
    <cellStyle name="Accent1 20" xfId="250" xr:uid="{00000000-0005-0000-0000-0000CA000000}"/>
    <cellStyle name="Accent1 20 2" xfId="251" xr:uid="{00000000-0005-0000-0000-0000CB000000}"/>
    <cellStyle name="Accent1 21" xfId="252" xr:uid="{00000000-0005-0000-0000-0000CC000000}"/>
    <cellStyle name="Accent1 21 2" xfId="253" xr:uid="{00000000-0005-0000-0000-0000CD000000}"/>
    <cellStyle name="Accent1 22" xfId="254" xr:uid="{00000000-0005-0000-0000-0000CE000000}"/>
    <cellStyle name="Accent1 22 2" xfId="255" xr:uid="{00000000-0005-0000-0000-0000CF000000}"/>
    <cellStyle name="Accent1 23" xfId="256" xr:uid="{00000000-0005-0000-0000-0000D0000000}"/>
    <cellStyle name="Accent1 23 2" xfId="257" xr:uid="{00000000-0005-0000-0000-0000D1000000}"/>
    <cellStyle name="Accent1 24" xfId="258" xr:uid="{00000000-0005-0000-0000-0000D2000000}"/>
    <cellStyle name="Accent1 24 2" xfId="259" xr:uid="{00000000-0005-0000-0000-0000D3000000}"/>
    <cellStyle name="Accent1 25" xfId="260" xr:uid="{00000000-0005-0000-0000-0000D4000000}"/>
    <cellStyle name="Accent1 26" xfId="261" xr:uid="{00000000-0005-0000-0000-0000D5000000}"/>
    <cellStyle name="Accent1 27" xfId="262" xr:uid="{00000000-0005-0000-0000-0000D6000000}"/>
    <cellStyle name="Accent1 28" xfId="679" xr:uid="{00000000-0005-0000-0000-0000D7000000}"/>
    <cellStyle name="Accent1 29" xfId="680" xr:uid="{00000000-0005-0000-0000-0000D8000000}"/>
    <cellStyle name="Accent1 3" xfId="28" xr:uid="{00000000-0005-0000-0000-0000D9000000}"/>
    <cellStyle name="Accent1 3 2" xfId="263" xr:uid="{00000000-0005-0000-0000-0000DA000000}"/>
    <cellStyle name="Accent1 30" xfId="681" xr:uid="{00000000-0005-0000-0000-0000DB000000}"/>
    <cellStyle name="Accent1 31" xfId="682" xr:uid="{00000000-0005-0000-0000-0000DC000000}"/>
    <cellStyle name="Accent1 32" xfId="683" xr:uid="{00000000-0005-0000-0000-0000DD000000}"/>
    <cellStyle name="Accent1 33" xfId="684" xr:uid="{00000000-0005-0000-0000-0000DE000000}"/>
    <cellStyle name="Accent1 34" xfId="685" xr:uid="{00000000-0005-0000-0000-0000DF000000}"/>
    <cellStyle name="Accent1 35" xfId="686" xr:uid="{00000000-0005-0000-0000-0000E0000000}"/>
    <cellStyle name="Accent1 36" xfId="687" xr:uid="{00000000-0005-0000-0000-0000E1000000}"/>
    <cellStyle name="Accent1 37" xfId="688" xr:uid="{00000000-0005-0000-0000-0000E2000000}"/>
    <cellStyle name="Accent1 38" xfId="689" xr:uid="{00000000-0005-0000-0000-0000E3000000}"/>
    <cellStyle name="Accent1 39" xfId="690" xr:uid="{00000000-0005-0000-0000-0000E4000000}"/>
    <cellStyle name="Accent1 4" xfId="29" xr:uid="{00000000-0005-0000-0000-0000E5000000}"/>
    <cellStyle name="Accent1 4 2" xfId="264" xr:uid="{00000000-0005-0000-0000-0000E6000000}"/>
    <cellStyle name="Accent1 40" xfId="691" xr:uid="{00000000-0005-0000-0000-0000E7000000}"/>
    <cellStyle name="Accent1 41" xfId="692" xr:uid="{00000000-0005-0000-0000-0000E8000000}"/>
    <cellStyle name="Accent1 42" xfId="693" xr:uid="{00000000-0005-0000-0000-0000E9000000}"/>
    <cellStyle name="Accent1 43" xfId="694" xr:uid="{00000000-0005-0000-0000-0000EA000000}"/>
    <cellStyle name="Accent1 5" xfId="30" xr:uid="{00000000-0005-0000-0000-0000EB000000}"/>
    <cellStyle name="Accent1 5 2" xfId="265" xr:uid="{00000000-0005-0000-0000-0000EC000000}"/>
    <cellStyle name="Accent1 6" xfId="31" xr:uid="{00000000-0005-0000-0000-0000ED000000}"/>
    <cellStyle name="Accent1 6 2" xfId="266" xr:uid="{00000000-0005-0000-0000-0000EE000000}"/>
    <cellStyle name="Accent1 7" xfId="32" xr:uid="{00000000-0005-0000-0000-0000EF000000}"/>
    <cellStyle name="Accent1 7 2" xfId="267" xr:uid="{00000000-0005-0000-0000-0000F0000000}"/>
    <cellStyle name="Accent1 8" xfId="33" xr:uid="{00000000-0005-0000-0000-0000F1000000}"/>
    <cellStyle name="Accent1 8 2" xfId="268" xr:uid="{00000000-0005-0000-0000-0000F2000000}"/>
    <cellStyle name="Accent1 9" xfId="269" xr:uid="{00000000-0005-0000-0000-0000F3000000}"/>
    <cellStyle name="Accent1 9 2" xfId="270" xr:uid="{00000000-0005-0000-0000-0000F4000000}"/>
    <cellStyle name="Accent2 - 20%" xfId="34" xr:uid="{00000000-0005-0000-0000-0000F5000000}"/>
    <cellStyle name="Accent2 - 20% 2" xfId="850" xr:uid="{00000000-0005-0000-0000-0000F6000000}"/>
    <cellStyle name="Accent2 - 20% 3" xfId="851" xr:uid="{00000000-0005-0000-0000-0000F7000000}"/>
    <cellStyle name="Accent2 - 40%" xfId="35" xr:uid="{00000000-0005-0000-0000-0000F8000000}"/>
    <cellStyle name="Accent2 - 40% 2" xfId="853" xr:uid="{00000000-0005-0000-0000-0000F9000000}"/>
    <cellStyle name="Accent2 - 40% 3" xfId="854" xr:uid="{00000000-0005-0000-0000-0000FA000000}"/>
    <cellStyle name="Accent2 - 60%" xfId="36" xr:uid="{00000000-0005-0000-0000-0000FB000000}"/>
    <cellStyle name="Accent2 - 60% 2" xfId="856" xr:uid="{00000000-0005-0000-0000-0000FC000000}"/>
    <cellStyle name="Accent2 - 60% 3" xfId="857" xr:uid="{00000000-0005-0000-0000-0000FD000000}"/>
    <cellStyle name="Accent2 10" xfId="271" xr:uid="{00000000-0005-0000-0000-0000FE000000}"/>
    <cellStyle name="Accent2 10 2" xfId="272" xr:uid="{00000000-0005-0000-0000-0000FF000000}"/>
    <cellStyle name="Accent2 11" xfId="273" xr:uid="{00000000-0005-0000-0000-000000010000}"/>
    <cellStyle name="Accent2 11 2" xfId="274" xr:uid="{00000000-0005-0000-0000-000001010000}"/>
    <cellStyle name="Accent2 12" xfId="275" xr:uid="{00000000-0005-0000-0000-000002010000}"/>
    <cellStyle name="Accent2 12 2" xfId="863" xr:uid="{00000000-0005-0000-0000-000003010000}"/>
    <cellStyle name="Accent2 12 3" xfId="862" xr:uid="{00000000-0005-0000-0000-000004010000}"/>
    <cellStyle name="Accent2 13" xfId="276" xr:uid="{00000000-0005-0000-0000-000005010000}"/>
    <cellStyle name="Accent2 13 2" xfId="865" xr:uid="{00000000-0005-0000-0000-000006010000}"/>
    <cellStyle name="Accent2 13 3" xfId="864" xr:uid="{00000000-0005-0000-0000-000007010000}"/>
    <cellStyle name="Accent2 14" xfId="277" xr:uid="{00000000-0005-0000-0000-000008010000}"/>
    <cellStyle name="Accent2 14 2" xfId="867" xr:uid="{00000000-0005-0000-0000-000009010000}"/>
    <cellStyle name="Accent2 14 3" xfId="866" xr:uid="{00000000-0005-0000-0000-00000A010000}"/>
    <cellStyle name="Accent2 15" xfId="278" xr:uid="{00000000-0005-0000-0000-00000B010000}"/>
    <cellStyle name="Accent2 15 2" xfId="869" xr:uid="{00000000-0005-0000-0000-00000C010000}"/>
    <cellStyle name="Accent2 15 3" xfId="868" xr:uid="{00000000-0005-0000-0000-00000D010000}"/>
    <cellStyle name="Accent2 16" xfId="279" xr:uid="{00000000-0005-0000-0000-00000E010000}"/>
    <cellStyle name="Accent2 16 2" xfId="280" xr:uid="{00000000-0005-0000-0000-00000F010000}"/>
    <cellStyle name="Accent2 17" xfId="281" xr:uid="{00000000-0005-0000-0000-000010010000}"/>
    <cellStyle name="Accent2 17 2" xfId="282" xr:uid="{00000000-0005-0000-0000-000011010000}"/>
    <cellStyle name="Accent2 18" xfId="283" xr:uid="{00000000-0005-0000-0000-000012010000}"/>
    <cellStyle name="Accent2 18 2" xfId="284" xr:uid="{00000000-0005-0000-0000-000013010000}"/>
    <cellStyle name="Accent2 19" xfId="285" xr:uid="{00000000-0005-0000-0000-000014010000}"/>
    <cellStyle name="Accent2 19 2" xfId="286" xr:uid="{00000000-0005-0000-0000-000015010000}"/>
    <cellStyle name="Accent2 2" xfId="37" xr:uid="{00000000-0005-0000-0000-000016010000}"/>
    <cellStyle name="Accent2 2 2" xfId="287" xr:uid="{00000000-0005-0000-0000-000017010000}"/>
    <cellStyle name="Accent2 2 2 2" xfId="288" xr:uid="{00000000-0005-0000-0000-000018010000}"/>
    <cellStyle name="Accent2 20" xfId="289" xr:uid="{00000000-0005-0000-0000-000019010000}"/>
    <cellStyle name="Accent2 20 2" xfId="290" xr:uid="{00000000-0005-0000-0000-00001A010000}"/>
    <cellStyle name="Accent2 21" xfId="291" xr:uid="{00000000-0005-0000-0000-00001B010000}"/>
    <cellStyle name="Accent2 21 2" xfId="292" xr:uid="{00000000-0005-0000-0000-00001C010000}"/>
    <cellStyle name="Accent2 22" xfId="293" xr:uid="{00000000-0005-0000-0000-00001D010000}"/>
    <cellStyle name="Accent2 22 2" xfId="294" xr:uid="{00000000-0005-0000-0000-00001E010000}"/>
    <cellStyle name="Accent2 23" xfId="295" xr:uid="{00000000-0005-0000-0000-00001F010000}"/>
    <cellStyle name="Accent2 23 2" xfId="296" xr:uid="{00000000-0005-0000-0000-000020010000}"/>
    <cellStyle name="Accent2 24" xfId="297" xr:uid="{00000000-0005-0000-0000-000021010000}"/>
    <cellStyle name="Accent2 24 2" xfId="298" xr:uid="{00000000-0005-0000-0000-000022010000}"/>
    <cellStyle name="Accent2 25" xfId="299" xr:uid="{00000000-0005-0000-0000-000023010000}"/>
    <cellStyle name="Accent2 26" xfId="300" xr:uid="{00000000-0005-0000-0000-000024010000}"/>
    <cellStyle name="Accent2 27" xfId="301" xr:uid="{00000000-0005-0000-0000-000025010000}"/>
    <cellStyle name="Accent2 28" xfId="695" xr:uid="{00000000-0005-0000-0000-000026010000}"/>
    <cellStyle name="Accent2 29" xfId="696" xr:uid="{00000000-0005-0000-0000-000027010000}"/>
    <cellStyle name="Accent2 3" xfId="38" xr:uid="{00000000-0005-0000-0000-000028010000}"/>
    <cellStyle name="Accent2 3 2" xfId="302" xr:uid="{00000000-0005-0000-0000-000029010000}"/>
    <cellStyle name="Accent2 30" xfId="697" xr:uid="{00000000-0005-0000-0000-00002A010000}"/>
    <cellStyle name="Accent2 31" xfId="698" xr:uid="{00000000-0005-0000-0000-00002B010000}"/>
    <cellStyle name="Accent2 32" xfId="699" xr:uid="{00000000-0005-0000-0000-00002C010000}"/>
    <cellStyle name="Accent2 33" xfId="700" xr:uid="{00000000-0005-0000-0000-00002D010000}"/>
    <cellStyle name="Accent2 34" xfId="701" xr:uid="{00000000-0005-0000-0000-00002E010000}"/>
    <cellStyle name="Accent2 35" xfId="702" xr:uid="{00000000-0005-0000-0000-00002F010000}"/>
    <cellStyle name="Accent2 36" xfId="703" xr:uid="{00000000-0005-0000-0000-000030010000}"/>
    <cellStyle name="Accent2 37" xfId="704" xr:uid="{00000000-0005-0000-0000-000031010000}"/>
    <cellStyle name="Accent2 38" xfId="705" xr:uid="{00000000-0005-0000-0000-000032010000}"/>
    <cellStyle name="Accent2 39" xfId="706" xr:uid="{00000000-0005-0000-0000-000033010000}"/>
    <cellStyle name="Accent2 4" xfId="39" xr:uid="{00000000-0005-0000-0000-000034010000}"/>
    <cellStyle name="Accent2 4 2" xfId="303" xr:uid="{00000000-0005-0000-0000-000035010000}"/>
    <cellStyle name="Accent2 40" xfId="707" xr:uid="{00000000-0005-0000-0000-000036010000}"/>
    <cellStyle name="Accent2 41" xfId="708" xr:uid="{00000000-0005-0000-0000-000037010000}"/>
    <cellStyle name="Accent2 42" xfId="709" xr:uid="{00000000-0005-0000-0000-000038010000}"/>
    <cellStyle name="Accent2 43" xfId="710" xr:uid="{00000000-0005-0000-0000-000039010000}"/>
    <cellStyle name="Accent2 5" xfId="40" xr:uid="{00000000-0005-0000-0000-00003A010000}"/>
    <cellStyle name="Accent2 5 2" xfId="304" xr:uid="{00000000-0005-0000-0000-00003B010000}"/>
    <cellStyle name="Accent2 6" xfId="41" xr:uid="{00000000-0005-0000-0000-00003C010000}"/>
    <cellStyle name="Accent2 6 2" xfId="305" xr:uid="{00000000-0005-0000-0000-00003D010000}"/>
    <cellStyle name="Accent2 7" xfId="42" xr:uid="{00000000-0005-0000-0000-00003E010000}"/>
    <cellStyle name="Accent2 7 2" xfId="306" xr:uid="{00000000-0005-0000-0000-00003F010000}"/>
    <cellStyle name="Accent2 8" xfId="43" xr:uid="{00000000-0005-0000-0000-000040010000}"/>
    <cellStyle name="Accent2 8 2" xfId="307" xr:uid="{00000000-0005-0000-0000-000041010000}"/>
    <cellStyle name="Accent2 9" xfId="308" xr:uid="{00000000-0005-0000-0000-000042010000}"/>
    <cellStyle name="Accent2 9 2" xfId="309" xr:uid="{00000000-0005-0000-0000-000043010000}"/>
    <cellStyle name="Accent3 - 20%" xfId="44" xr:uid="{00000000-0005-0000-0000-000044010000}"/>
    <cellStyle name="Accent3 - 20% 2" xfId="892" xr:uid="{00000000-0005-0000-0000-000045010000}"/>
    <cellStyle name="Accent3 - 20% 3" xfId="893" xr:uid="{00000000-0005-0000-0000-000046010000}"/>
    <cellStyle name="Accent3 - 40%" xfId="45" xr:uid="{00000000-0005-0000-0000-000047010000}"/>
    <cellStyle name="Accent3 - 40% 2" xfId="895" xr:uid="{00000000-0005-0000-0000-000048010000}"/>
    <cellStyle name="Accent3 - 40% 3" xfId="896" xr:uid="{00000000-0005-0000-0000-000049010000}"/>
    <cellStyle name="Accent3 - 60%" xfId="46" xr:uid="{00000000-0005-0000-0000-00004A010000}"/>
    <cellStyle name="Accent3 - 60% 2" xfId="897" xr:uid="{00000000-0005-0000-0000-00004B010000}"/>
    <cellStyle name="Accent3 - 60% 3" xfId="898" xr:uid="{00000000-0005-0000-0000-00004C010000}"/>
    <cellStyle name="Accent3 10" xfId="310" xr:uid="{00000000-0005-0000-0000-00004D010000}"/>
    <cellStyle name="Accent3 10 2" xfId="311" xr:uid="{00000000-0005-0000-0000-00004E010000}"/>
    <cellStyle name="Accent3 11" xfId="312" xr:uid="{00000000-0005-0000-0000-00004F010000}"/>
    <cellStyle name="Accent3 11 2" xfId="313" xr:uid="{00000000-0005-0000-0000-000050010000}"/>
    <cellStyle name="Accent3 12" xfId="314" xr:uid="{00000000-0005-0000-0000-000051010000}"/>
    <cellStyle name="Accent3 12 2" xfId="901" xr:uid="{00000000-0005-0000-0000-000052010000}"/>
    <cellStyle name="Accent3 12 3" xfId="900" xr:uid="{00000000-0005-0000-0000-000053010000}"/>
    <cellStyle name="Accent3 13" xfId="315" xr:uid="{00000000-0005-0000-0000-000054010000}"/>
    <cellStyle name="Accent3 13 2" xfId="903" xr:uid="{00000000-0005-0000-0000-000055010000}"/>
    <cellStyle name="Accent3 13 3" xfId="902" xr:uid="{00000000-0005-0000-0000-000056010000}"/>
    <cellStyle name="Accent3 14" xfId="316" xr:uid="{00000000-0005-0000-0000-000057010000}"/>
    <cellStyle name="Accent3 14 2" xfId="905" xr:uid="{00000000-0005-0000-0000-000058010000}"/>
    <cellStyle name="Accent3 14 3" xfId="904" xr:uid="{00000000-0005-0000-0000-000059010000}"/>
    <cellStyle name="Accent3 15" xfId="317" xr:uid="{00000000-0005-0000-0000-00005A010000}"/>
    <cellStyle name="Accent3 15 2" xfId="907" xr:uid="{00000000-0005-0000-0000-00005B010000}"/>
    <cellStyle name="Accent3 15 3" xfId="906" xr:uid="{00000000-0005-0000-0000-00005C010000}"/>
    <cellStyle name="Accent3 16" xfId="318" xr:uid="{00000000-0005-0000-0000-00005D010000}"/>
    <cellStyle name="Accent3 16 2" xfId="319" xr:uid="{00000000-0005-0000-0000-00005E010000}"/>
    <cellStyle name="Accent3 17" xfId="320" xr:uid="{00000000-0005-0000-0000-00005F010000}"/>
    <cellStyle name="Accent3 17 2" xfId="321" xr:uid="{00000000-0005-0000-0000-000060010000}"/>
    <cellStyle name="Accent3 18" xfId="322" xr:uid="{00000000-0005-0000-0000-000061010000}"/>
    <cellStyle name="Accent3 18 2" xfId="323" xr:uid="{00000000-0005-0000-0000-000062010000}"/>
    <cellStyle name="Accent3 19" xfId="324" xr:uid="{00000000-0005-0000-0000-000063010000}"/>
    <cellStyle name="Accent3 19 2" xfId="325" xr:uid="{00000000-0005-0000-0000-000064010000}"/>
    <cellStyle name="Accent3 2" xfId="47" xr:uid="{00000000-0005-0000-0000-000065010000}"/>
    <cellStyle name="Accent3 2 2" xfId="326" xr:uid="{00000000-0005-0000-0000-000066010000}"/>
    <cellStyle name="Accent3 2 2 2" xfId="327" xr:uid="{00000000-0005-0000-0000-000067010000}"/>
    <cellStyle name="Accent3 20" xfId="328" xr:uid="{00000000-0005-0000-0000-000068010000}"/>
    <cellStyle name="Accent3 20 2" xfId="329" xr:uid="{00000000-0005-0000-0000-000069010000}"/>
    <cellStyle name="Accent3 21" xfId="330" xr:uid="{00000000-0005-0000-0000-00006A010000}"/>
    <cellStyle name="Accent3 21 2" xfId="331" xr:uid="{00000000-0005-0000-0000-00006B010000}"/>
    <cellStyle name="Accent3 22" xfId="332" xr:uid="{00000000-0005-0000-0000-00006C010000}"/>
    <cellStyle name="Accent3 22 2" xfId="333" xr:uid="{00000000-0005-0000-0000-00006D010000}"/>
    <cellStyle name="Accent3 23" xfId="334" xr:uid="{00000000-0005-0000-0000-00006E010000}"/>
    <cellStyle name="Accent3 23 2" xfId="335" xr:uid="{00000000-0005-0000-0000-00006F010000}"/>
    <cellStyle name="Accent3 24" xfId="336" xr:uid="{00000000-0005-0000-0000-000070010000}"/>
    <cellStyle name="Accent3 24 2" xfId="337" xr:uid="{00000000-0005-0000-0000-000071010000}"/>
    <cellStyle name="Accent3 25" xfId="338" xr:uid="{00000000-0005-0000-0000-000072010000}"/>
    <cellStyle name="Accent3 26" xfId="339" xr:uid="{00000000-0005-0000-0000-000073010000}"/>
    <cellStyle name="Accent3 27" xfId="340" xr:uid="{00000000-0005-0000-0000-000074010000}"/>
    <cellStyle name="Accent3 28" xfId="711" xr:uid="{00000000-0005-0000-0000-000075010000}"/>
    <cellStyle name="Accent3 29" xfId="712" xr:uid="{00000000-0005-0000-0000-000076010000}"/>
    <cellStyle name="Accent3 3" xfId="48" xr:uid="{00000000-0005-0000-0000-000077010000}"/>
    <cellStyle name="Accent3 3 2" xfId="341" xr:uid="{00000000-0005-0000-0000-000078010000}"/>
    <cellStyle name="Accent3 30" xfId="713" xr:uid="{00000000-0005-0000-0000-000079010000}"/>
    <cellStyle name="Accent3 31" xfId="714" xr:uid="{00000000-0005-0000-0000-00007A010000}"/>
    <cellStyle name="Accent3 32" xfId="715" xr:uid="{00000000-0005-0000-0000-00007B010000}"/>
    <cellStyle name="Accent3 33" xfId="716" xr:uid="{00000000-0005-0000-0000-00007C010000}"/>
    <cellStyle name="Accent3 34" xfId="717" xr:uid="{00000000-0005-0000-0000-00007D010000}"/>
    <cellStyle name="Accent3 35" xfId="718" xr:uid="{00000000-0005-0000-0000-00007E010000}"/>
    <cellStyle name="Accent3 36" xfId="719" xr:uid="{00000000-0005-0000-0000-00007F010000}"/>
    <cellStyle name="Accent3 37" xfId="720" xr:uid="{00000000-0005-0000-0000-000080010000}"/>
    <cellStyle name="Accent3 38" xfId="721" xr:uid="{00000000-0005-0000-0000-000081010000}"/>
    <cellStyle name="Accent3 39" xfId="722" xr:uid="{00000000-0005-0000-0000-000082010000}"/>
    <cellStyle name="Accent3 4" xfId="49" xr:uid="{00000000-0005-0000-0000-000083010000}"/>
    <cellStyle name="Accent3 4 2" xfId="342" xr:uid="{00000000-0005-0000-0000-000084010000}"/>
    <cellStyle name="Accent3 40" xfId="723" xr:uid="{00000000-0005-0000-0000-000085010000}"/>
    <cellStyle name="Accent3 41" xfId="724" xr:uid="{00000000-0005-0000-0000-000086010000}"/>
    <cellStyle name="Accent3 42" xfId="725" xr:uid="{00000000-0005-0000-0000-000087010000}"/>
    <cellStyle name="Accent3 43" xfId="726" xr:uid="{00000000-0005-0000-0000-000088010000}"/>
    <cellStyle name="Accent3 5" xfId="50" xr:uid="{00000000-0005-0000-0000-000089010000}"/>
    <cellStyle name="Accent3 5 2" xfId="343" xr:uid="{00000000-0005-0000-0000-00008A010000}"/>
    <cellStyle name="Accent3 6" xfId="51" xr:uid="{00000000-0005-0000-0000-00008B010000}"/>
    <cellStyle name="Accent3 6 2" xfId="344" xr:uid="{00000000-0005-0000-0000-00008C010000}"/>
    <cellStyle name="Accent3 7" xfId="52" xr:uid="{00000000-0005-0000-0000-00008D010000}"/>
    <cellStyle name="Accent3 7 2" xfId="345" xr:uid="{00000000-0005-0000-0000-00008E010000}"/>
    <cellStyle name="Accent3 7 3" xfId="913" xr:uid="{00000000-0005-0000-0000-00008F010000}"/>
    <cellStyle name="Accent3 7 4" xfId="912" xr:uid="{00000000-0005-0000-0000-000090010000}"/>
    <cellStyle name="Accent3 8" xfId="53" xr:uid="{00000000-0005-0000-0000-000091010000}"/>
    <cellStyle name="Accent3 8 2" xfId="346" xr:uid="{00000000-0005-0000-0000-000092010000}"/>
    <cellStyle name="Accent3 9" xfId="347" xr:uid="{00000000-0005-0000-0000-000093010000}"/>
    <cellStyle name="Accent3 9 2" xfId="348" xr:uid="{00000000-0005-0000-0000-000094010000}"/>
    <cellStyle name="Accent4 - 20%" xfId="54" xr:uid="{00000000-0005-0000-0000-000095010000}"/>
    <cellStyle name="Accent4 - 20% 2" xfId="914" xr:uid="{00000000-0005-0000-0000-000096010000}"/>
    <cellStyle name="Accent4 - 20% 3" xfId="915" xr:uid="{00000000-0005-0000-0000-000097010000}"/>
    <cellStyle name="Accent4 - 40%" xfId="55" xr:uid="{00000000-0005-0000-0000-000098010000}"/>
    <cellStyle name="Accent4 - 40% 2" xfId="916" xr:uid="{00000000-0005-0000-0000-000099010000}"/>
    <cellStyle name="Accent4 - 40% 3" xfId="917" xr:uid="{00000000-0005-0000-0000-00009A010000}"/>
    <cellStyle name="Accent4 - 60%" xfId="56" xr:uid="{00000000-0005-0000-0000-00009B010000}"/>
    <cellStyle name="Accent4 - 60% 2" xfId="918" xr:uid="{00000000-0005-0000-0000-00009C010000}"/>
    <cellStyle name="Accent4 - 60% 3" xfId="919" xr:uid="{00000000-0005-0000-0000-00009D010000}"/>
    <cellStyle name="Accent4 10" xfId="349" xr:uid="{00000000-0005-0000-0000-00009E010000}"/>
    <cellStyle name="Accent4 10 2" xfId="350" xr:uid="{00000000-0005-0000-0000-00009F010000}"/>
    <cellStyle name="Accent4 11" xfId="351" xr:uid="{00000000-0005-0000-0000-0000A0010000}"/>
    <cellStyle name="Accent4 11 2" xfId="352" xr:uid="{00000000-0005-0000-0000-0000A1010000}"/>
    <cellStyle name="Accent4 12" xfId="353" xr:uid="{00000000-0005-0000-0000-0000A2010000}"/>
    <cellStyle name="Accent4 12 2" xfId="921" xr:uid="{00000000-0005-0000-0000-0000A3010000}"/>
    <cellStyle name="Accent4 12 3" xfId="920" xr:uid="{00000000-0005-0000-0000-0000A4010000}"/>
    <cellStyle name="Accent4 13" xfId="354" xr:uid="{00000000-0005-0000-0000-0000A5010000}"/>
    <cellStyle name="Accent4 13 2" xfId="923" xr:uid="{00000000-0005-0000-0000-0000A6010000}"/>
    <cellStyle name="Accent4 13 3" xfId="922" xr:uid="{00000000-0005-0000-0000-0000A7010000}"/>
    <cellStyle name="Accent4 14" xfId="355" xr:uid="{00000000-0005-0000-0000-0000A8010000}"/>
    <cellStyle name="Accent4 14 2" xfId="925" xr:uid="{00000000-0005-0000-0000-0000A9010000}"/>
    <cellStyle name="Accent4 14 3" xfId="924" xr:uid="{00000000-0005-0000-0000-0000AA010000}"/>
    <cellStyle name="Accent4 15" xfId="356" xr:uid="{00000000-0005-0000-0000-0000AB010000}"/>
    <cellStyle name="Accent4 15 2" xfId="927" xr:uid="{00000000-0005-0000-0000-0000AC010000}"/>
    <cellStyle name="Accent4 15 3" xfId="926" xr:uid="{00000000-0005-0000-0000-0000AD010000}"/>
    <cellStyle name="Accent4 16" xfId="357" xr:uid="{00000000-0005-0000-0000-0000AE010000}"/>
    <cellStyle name="Accent4 16 2" xfId="358" xr:uid="{00000000-0005-0000-0000-0000AF010000}"/>
    <cellStyle name="Accent4 17" xfId="359" xr:uid="{00000000-0005-0000-0000-0000B0010000}"/>
    <cellStyle name="Accent4 17 2" xfId="360" xr:uid="{00000000-0005-0000-0000-0000B1010000}"/>
    <cellStyle name="Accent4 18" xfId="361" xr:uid="{00000000-0005-0000-0000-0000B2010000}"/>
    <cellStyle name="Accent4 18 2" xfId="362" xr:uid="{00000000-0005-0000-0000-0000B3010000}"/>
    <cellStyle name="Accent4 19" xfId="363" xr:uid="{00000000-0005-0000-0000-0000B4010000}"/>
    <cellStyle name="Accent4 19 2" xfId="364" xr:uid="{00000000-0005-0000-0000-0000B5010000}"/>
    <cellStyle name="Accent4 2" xfId="57" xr:uid="{00000000-0005-0000-0000-0000B6010000}"/>
    <cellStyle name="Accent4 2 2" xfId="365" xr:uid="{00000000-0005-0000-0000-0000B7010000}"/>
    <cellStyle name="Accent4 2 2 2" xfId="366" xr:uid="{00000000-0005-0000-0000-0000B8010000}"/>
    <cellStyle name="Accent4 20" xfId="367" xr:uid="{00000000-0005-0000-0000-0000B9010000}"/>
    <cellStyle name="Accent4 20 2" xfId="368" xr:uid="{00000000-0005-0000-0000-0000BA010000}"/>
    <cellStyle name="Accent4 21" xfId="369" xr:uid="{00000000-0005-0000-0000-0000BB010000}"/>
    <cellStyle name="Accent4 21 2" xfId="370" xr:uid="{00000000-0005-0000-0000-0000BC010000}"/>
    <cellStyle name="Accent4 22" xfId="371" xr:uid="{00000000-0005-0000-0000-0000BD010000}"/>
    <cellStyle name="Accent4 22 2" xfId="372" xr:uid="{00000000-0005-0000-0000-0000BE010000}"/>
    <cellStyle name="Accent4 23" xfId="373" xr:uid="{00000000-0005-0000-0000-0000BF010000}"/>
    <cellStyle name="Accent4 23 2" xfId="374" xr:uid="{00000000-0005-0000-0000-0000C0010000}"/>
    <cellStyle name="Accent4 24" xfId="375" xr:uid="{00000000-0005-0000-0000-0000C1010000}"/>
    <cellStyle name="Accent4 24 2" xfId="376" xr:uid="{00000000-0005-0000-0000-0000C2010000}"/>
    <cellStyle name="Accent4 25" xfId="377" xr:uid="{00000000-0005-0000-0000-0000C3010000}"/>
    <cellStyle name="Accent4 26" xfId="378" xr:uid="{00000000-0005-0000-0000-0000C4010000}"/>
    <cellStyle name="Accent4 27" xfId="379" xr:uid="{00000000-0005-0000-0000-0000C5010000}"/>
    <cellStyle name="Accent4 28" xfId="727" xr:uid="{00000000-0005-0000-0000-0000C6010000}"/>
    <cellStyle name="Accent4 29" xfId="728" xr:uid="{00000000-0005-0000-0000-0000C7010000}"/>
    <cellStyle name="Accent4 3" xfId="58" xr:uid="{00000000-0005-0000-0000-0000C8010000}"/>
    <cellStyle name="Accent4 3 2" xfId="380" xr:uid="{00000000-0005-0000-0000-0000C9010000}"/>
    <cellStyle name="Accent4 30" xfId="729" xr:uid="{00000000-0005-0000-0000-0000CA010000}"/>
    <cellStyle name="Accent4 31" xfId="730" xr:uid="{00000000-0005-0000-0000-0000CB010000}"/>
    <cellStyle name="Accent4 32" xfId="731" xr:uid="{00000000-0005-0000-0000-0000CC010000}"/>
    <cellStyle name="Accent4 33" xfId="732" xr:uid="{00000000-0005-0000-0000-0000CD010000}"/>
    <cellStyle name="Accent4 34" xfId="733" xr:uid="{00000000-0005-0000-0000-0000CE010000}"/>
    <cellStyle name="Accent4 35" xfId="734" xr:uid="{00000000-0005-0000-0000-0000CF010000}"/>
    <cellStyle name="Accent4 36" xfId="735" xr:uid="{00000000-0005-0000-0000-0000D0010000}"/>
    <cellStyle name="Accent4 37" xfId="736" xr:uid="{00000000-0005-0000-0000-0000D1010000}"/>
    <cellStyle name="Accent4 38" xfId="737" xr:uid="{00000000-0005-0000-0000-0000D2010000}"/>
    <cellStyle name="Accent4 39" xfId="738" xr:uid="{00000000-0005-0000-0000-0000D3010000}"/>
    <cellStyle name="Accent4 4" xfId="59" xr:uid="{00000000-0005-0000-0000-0000D4010000}"/>
    <cellStyle name="Accent4 4 2" xfId="381" xr:uid="{00000000-0005-0000-0000-0000D5010000}"/>
    <cellStyle name="Accent4 40" xfId="739" xr:uid="{00000000-0005-0000-0000-0000D6010000}"/>
    <cellStyle name="Accent4 41" xfId="740" xr:uid="{00000000-0005-0000-0000-0000D7010000}"/>
    <cellStyle name="Accent4 42" xfId="741" xr:uid="{00000000-0005-0000-0000-0000D8010000}"/>
    <cellStyle name="Accent4 43" xfId="742" xr:uid="{00000000-0005-0000-0000-0000D9010000}"/>
    <cellStyle name="Accent4 5" xfId="60" xr:uid="{00000000-0005-0000-0000-0000DA010000}"/>
    <cellStyle name="Accent4 5 2" xfId="382" xr:uid="{00000000-0005-0000-0000-0000DB010000}"/>
    <cellStyle name="Accent4 6" xfId="61" xr:uid="{00000000-0005-0000-0000-0000DC010000}"/>
    <cellStyle name="Accent4 6 2" xfId="383" xr:uid="{00000000-0005-0000-0000-0000DD010000}"/>
    <cellStyle name="Accent4 7" xfId="62" xr:uid="{00000000-0005-0000-0000-0000DE010000}"/>
    <cellStyle name="Accent4 7 2" xfId="384" xr:uid="{00000000-0005-0000-0000-0000DF010000}"/>
    <cellStyle name="Accent4 7 3" xfId="929" xr:uid="{00000000-0005-0000-0000-0000E0010000}"/>
    <cellStyle name="Accent4 7 4" xfId="928" xr:uid="{00000000-0005-0000-0000-0000E1010000}"/>
    <cellStyle name="Accent4 8" xfId="63" xr:uid="{00000000-0005-0000-0000-0000E2010000}"/>
    <cellStyle name="Accent4 8 2" xfId="385" xr:uid="{00000000-0005-0000-0000-0000E3010000}"/>
    <cellStyle name="Accent4 9" xfId="386" xr:uid="{00000000-0005-0000-0000-0000E4010000}"/>
    <cellStyle name="Accent4 9 2" xfId="387" xr:uid="{00000000-0005-0000-0000-0000E5010000}"/>
    <cellStyle name="Accent5 - 20%" xfId="64" xr:uid="{00000000-0005-0000-0000-0000E6010000}"/>
    <cellStyle name="Accent5 - 20% 2" xfId="930" xr:uid="{00000000-0005-0000-0000-0000E7010000}"/>
    <cellStyle name="Accent5 - 20% 3" xfId="931" xr:uid="{00000000-0005-0000-0000-0000E8010000}"/>
    <cellStyle name="Accent5 - 40%" xfId="65" xr:uid="{00000000-0005-0000-0000-0000E9010000}"/>
    <cellStyle name="Accent5 - 40% 2" xfId="932" xr:uid="{00000000-0005-0000-0000-0000EA010000}"/>
    <cellStyle name="Accent5 - 60%" xfId="66" xr:uid="{00000000-0005-0000-0000-0000EB010000}"/>
    <cellStyle name="Accent5 - 60% 2" xfId="933" xr:uid="{00000000-0005-0000-0000-0000EC010000}"/>
    <cellStyle name="Accent5 - 60% 3" xfId="934" xr:uid="{00000000-0005-0000-0000-0000ED010000}"/>
    <cellStyle name="Accent5 10" xfId="388" xr:uid="{00000000-0005-0000-0000-0000EE010000}"/>
    <cellStyle name="Accent5 10 2" xfId="389" xr:uid="{00000000-0005-0000-0000-0000EF010000}"/>
    <cellStyle name="Accent5 11" xfId="390" xr:uid="{00000000-0005-0000-0000-0000F0010000}"/>
    <cellStyle name="Accent5 11 2" xfId="391" xr:uid="{00000000-0005-0000-0000-0000F1010000}"/>
    <cellStyle name="Accent5 12" xfId="392" xr:uid="{00000000-0005-0000-0000-0000F2010000}"/>
    <cellStyle name="Accent5 12 2" xfId="936" xr:uid="{00000000-0005-0000-0000-0000F3010000}"/>
    <cellStyle name="Accent5 12 3" xfId="935" xr:uid="{00000000-0005-0000-0000-0000F4010000}"/>
    <cellStyle name="Accent5 13" xfId="393" xr:uid="{00000000-0005-0000-0000-0000F5010000}"/>
    <cellStyle name="Accent5 13 2" xfId="938" xr:uid="{00000000-0005-0000-0000-0000F6010000}"/>
    <cellStyle name="Accent5 13 3" xfId="937" xr:uid="{00000000-0005-0000-0000-0000F7010000}"/>
    <cellStyle name="Accent5 14" xfId="394" xr:uid="{00000000-0005-0000-0000-0000F8010000}"/>
    <cellStyle name="Accent5 14 2" xfId="940" xr:uid="{00000000-0005-0000-0000-0000F9010000}"/>
    <cellStyle name="Accent5 14 3" xfId="939" xr:uid="{00000000-0005-0000-0000-0000FA010000}"/>
    <cellStyle name="Accent5 15" xfId="395" xr:uid="{00000000-0005-0000-0000-0000FB010000}"/>
    <cellStyle name="Accent5 15 2" xfId="942" xr:uid="{00000000-0005-0000-0000-0000FC010000}"/>
    <cellStyle name="Accent5 15 3" xfId="941" xr:uid="{00000000-0005-0000-0000-0000FD010000}"/>
    <cellStyle name="Accent5 16" xfId="396" xr:uid="{00000000-0005-0000-0000-0000FE010000}"/>
    <cellStyle name="Accent5 16 2" xfId="397" xr:uid="{00000000-0005-0000-0000-0000FF010000}"/>
    <cellStyle name="Accent5 17" xfId="398" xr:uid="{00000000-0005-0000-0000-000000020000}"/>
    <cellStyle name="Accent5 17 2" xfId="399" xr:uid="{00000000-0005-0000-0000-000001020000}"/>
    <cellStyle name="Accent5 18" xfId="400" xr:uid="{00000000-0005-0000-0000-000002020000}"/>
    <cellStyle name="Accent5 18 2" xfId="401" xr:uid="{00000000-0005-0000-0000-000003020000}"/>
    <cellStyle name="Accent5 19" xfId="402" xr:uid="{00000000-0005-0000-0000-000004020000}"/>
    <cellStyle name="Accent5 19 2" xfId="403" xr:uid="{00000000-0005-0000-0000-000005020000}"/>
    <cellStyle name="Accent5 2" xfId="67" xr:uid="{00000000-0005-0000-0000-000006020000}"/>
    <cellStyle name="Accent5 2 2" xfId="404" xr:uid="{00000000-0005-0000-0000-000007020000}"/>
    <cellStyle name="Accent5 2 2 2" xfId="405" xr:uid="{00000000-0005-0000-0000-000008020000}"/>
    <cellStyle name="Accent5 20" xfId="406" xr:uid="{00000000-0005-0000-0000-000009020000}"/>
    <cellStyle name="Accent5 20 2" xfId="407" xr:uid="{00000000-0005-0000-0000-00000A020000}"/>
    <cellStyle name="Accent5 21" xfId="408" xr:uid="{00000000-0005-0000-0000-00000B020000}"/>
    <cellStyle name="Accent5 21 2" xfId="409" xr:uid="{00000000-0005-0000-0000-00000C020000}"/>
    <cellStyle name="Accent5 22" xfId="410" xr:uid="{00000000-0005-0000-0000-00000D020000}"/>
    <cellStyle name="Accent5 22 2" xfId="411" xr:uid="{00000000-0005-0000-0000-00000E020000}"/>
    <cellStyle name="Accent5 23" xfId="412" xr:uid="{00000000-0005-0000-0000-00000F020000}"/>
    <cellStyle name="Accent5 23 2" xfId="413" xr:uid="{00000000-0005-0000-0000-000010020000}"/>
    <cellStyle name="Accent5 24" xfId="414" xr:uid="{00000000-0005-0000-0000-000011020000}"/>
    <cellStyle name="Accent5 24 2" xfId="415" xr:uid="{00000000-0005-0000-0000-000012020000}"/>
    <cellStyle name="Accent5 25" xfId="416" xr:uid="{00000000-0005-0000-0000-000013020000}"/>
    <cellStyle name="Accent5 26" xfId="417" xr:uid="{00000000-0005-0000-0000-000014020000}"/>
    <cellStyle name="Accent5 27" xfId="418" xr:uid="{00000000-0005-0000-0000-000015020000}"/>
    <cellStyle name="Accent5 28" xfId="743" xr:uid="{00000000-0005-0000-0000-000016020000}"/>
    <cellStyle name="Accent5 29" xfId="744" xr:uid="{00000000-0005-0000-0000-000017020000}"/>
    <cellStyle name="Accent5 3" xfId="68" xr:uid="{00000000-0005-0000-0000-000018020000}"/>
    <cellStyle name="Accent5 3 2" xfId="419" xr:uid="{00000000-0005-0000-0000-000019020000}"/>
    <cellStyle name="Accent5 30" xfId="745" xr:uid="{00000000-0005-0000-0000-00001A020000}"/>
    <cellStyle name="Accent5 31" xfId="746" xr:uid="{00000000-0005-0000-0000-00001B020000}"/>
    <cellStyle name="Accent5 32" xfId="747" xr:uid="{00000000-0005-0000-0000-00001C020000}"/>
    <cellStyle name="Accent5 33" xfId="748" xr:uid="{00000000-0005-0000-0000-00001D020000}"/>
    <cellStyle name="Accent5 34" xfId="749" xr:uid="{00000000-0005-0000-0000-00001E020000}"/>
    <cellStyle name="Accent5 35" xfId="750" xr:uid="{00000000-0005-0000-0000-00001F020000}"/>
    <cellStyle name="Accent5 36" xfId="751" xr:uid="{00000000-0005-0000-0000-000020020000}"/>
    <cellStyle name="Accent5 37" xfId="752" xr:uid="{00000000-0005-0000-0000-000021020000}"/>
    <cellStyle name="Accent5 38" xfId="753" xr:uid="{00000000-0005-0000-0000-000022020000}"/>
    <cellStyle name="Accent5 39" xfId="754" xr:uid="{00000000-0005-0000-0000-000023020000}"/>
    <cellStyle name="Accent5 4" xfId="69" xr:uid="{00000000-0005-0000-0000-000024020000}"/>
    <cellStyle name="Accent5 4 2" xfId="420" xr:uid="{00000000-0005-0000-0000-000025020000}"/>
    <cellStyle name="Accent5 40" xfId="755" xr:uid="{00000000-0005-0000-0000-000026020000}"/>
    <cellStyle name="Accent5 41" xfId="756" xr:uid="{00000000-0005-0000-0000-000027020000}"/>
    <cellStyle name="Accent5 42" xfId="757" xr:uid="{00000000-0005-0000-0000-000028020000}"/>
    <cellStyle name="Accent5 43" xfId="758" xr:uid="{00000000-0005-0000-0000-000029020000}"/>
    <cellStyle name="Accent5 5" xfId="70" xr:uid="{00000000-0005-0000-0000-00002A020000}"/>
    <cellStyle name="Accent5 5 2" xfId="421" xr:uid="{00000000-0005-0000-0000-00002B020000}"/>
    <cellStyle name="Accent5 6" xfId="71" xr:uid="{00000000-0005-0000-0000-00002C020000}"/>
    <cellStyle name="Accent5 6 2" xfId="422" xr:uid="{00000000-0005-0000-0000-00002D020000}"/>
    <cellStyle name="Accent5 7" xfId="72" xr:uid="{00000000-0005-0000-0000-00002E020000}"/>
    <cellStyle name="Accent5 7 2" xfId="423" xr:uid="{00000000-0005-0000-0000-00002F020000}"/>
    <cellStyle name="Accent5 7 3" xfId="944" xr:uid="{00000000-0005-0000-0000-000030020000}"/>
    <cellStyle name="Accent5 7 4" xfId="943" xr:uid="{00000000-0005-0000-0000-000031020000}"/>
    <cellStyle name="Accent5 8" xfId="73" xr:uid="{00000000-0005-0000-0000-000032020000}"/>
    <cellStyle name="Accent5 8 2" xfId="424" xr:uid="{00000000-0005-0000-0000-000033020000}"/>
    <cellStyle name="Accent5 9" xfId="425" xr:uid="{00000000-0005-0000-0000-000034020000}"/>
    <cellStyle name="Accent5 9 2" xfId="426" xr:uid="{00000000-0005-0000-0000-000035020000}"/>
    <cellStyle name="Accent6 - 20%" xfId="74" xr:uid="{00000000-0005-0000-0000-000036020000}"/>
    <cellStyle name="Accent6 - 20% 2" xfId="945" xr:uid="{00000000-0005-0000-0000-000037020000}"/>
    <cellStyle name="Accent6 - 40%" xfId="75" xr:uid="{00000000-0005-0000-0000-000038020000}"/>
    <cellStyle name="Accent6 - 40% 2" xfId="946" xr:uid="{00000000-0005-0000-0000-000039020000}"/>
    <cellStyle name="Accent6 - 40% 3" xfId="947" xr:uid="{00000000-0005-0000-0000-00003A020000}"/>
    <cellStyle name="Accent6 - 60%" xfId="76" xr:uid="{00000000-0005-0000-0000-00003B020000}"/>
    <cellStyle name="Accent6 - 60% 2" xfId="948" xr:uid="{00000000-0005-0000-0000-00003C020000}"/>
    <cellStyle name="Accent6 - 60% 3" xfId="949" xr:uid="{00000000-0005-0000-0000-00003D020000}"/>
    <cellStyle name="Accent6 10" xfId="427" xr:uid="{00000000-0005-0000-0000-00003E020000}"/>
    <cellStyle name="Accent6 10 2" xfId="428" xr:uid="{00000000-0005-0000-0000-00003F020000}"/>
    <cellStyle name="Accent6 11" xfId="429" xr:uid="{00000000-0005-0000-0000-000040020000}"/>
    <cellStyle name="Accent6 11 2" xfId="430" xr:uid="{00000000-0005-0000-0000-000041020000}"/>
    <cellStyle name="Accent6 12" xfId="431" xr:uid="{00000000-0005-0000-0000-000042020000}"/>
    <cellStyle name="Accent6 12 2" xfId="951" xr:uid="{00000000-0005-0000-0000-000043020000}"/>
    <cellStyle name="Accent6 12 3" xfId="950" xr:uid="{00000000-0005-0000-0000-000044020000}"/>
    <cellStyle name="Accent6 13" xfId="432" xr:uid="{00000000-0005-0000-0000-000045020000}"/>
    <cellStyle name="Accent6 13 2" xfId="953" xr:uid="{00000000-0005-0000-0000-000046020000}"/>
    <cellStyle name="Accent6 13 3" xfId="952" xr:uid="{00000000-0005-0000-0000-000047020000}"/>
    <cellStyle name="Accent6 14" xfId="433" xr:uid="{00000000-0005-0000-0000-000048020000}"/>
    <cellStyle name="Accent6 14 2" xfId="955" xr:uid="{00000000-0005-0000-0000-000049020000}"/>
    <cellStyle name="Accent6 14 3" xfId="954" xr:uid="{00000000-0005-0000-0000-00004A020000}"/>
    <cellStyle name="Accent6 15" xfId="434" xr:uid="{00000000-0005-0000-0000-00004B020000}"/>
    <cellStyle name="Accent6 15 2" xfId="957" xr:uid="{00000000-0005-0000-0000-00004C020000}"/>
    <cellStyle name="Accent6 15 3" xfId="956" xr:uid="{00000000-0005-0000-0000-00004D020000}"/>
    <cellStyle name="Accent6 16" xfId="435" xr:uid="{00000000-0005-0000-0000-00004E020000}"/>
    <cellStyle name="Accent6 16 2" xfId="436" xr:uid="{00000000-0005-0000-0000-00004F020000}"/>
    <cellStyle name="Accent6 17" xfId="437" xr:uid="{00000000-0005-0000-0000-000050020000}"/>
    <cellStyle name="Accent6 17 2" xfId="438" xr:uid="{00000000-0005-0000-0000-000051020000}"/>
    <cellStyle name="Accent6 18" xfId="439" xr:uid="{00000000-0005-0000-0000-000052020000}"/>
    <cellStyle name="Accent6 18 2" xfId="440" xr:uid="{00000000-0005-0000-0000-000053020000}"/>
    <cellStyle name="Accent6 19" xfId="441" xr:uid="{00000000-0005-0000-0000-000054020000}"/>
    <cellStyle name="Accent6 19 2" xfId="442" xr:uid="{00000000-0005-0000-0000-000055020000}"/>
    <cellStyle name="Accent6 2" xfId="77" xr:uid="{00000000-0005-0000-0000-000056020000}"/>
    <cellStyle name="Accent6 2 2" xfId="443" xr:uid="{00000000-0005-0000-0000-000057020000}"/>
    <cellStyle name="Accent6 2 2 2" xfId="444" xr:uid="{00000000-0005-0000-0000-000058020000}"/>
    <cellStyle name="Accent6 20" xfId="445" xr:uid="{00000000-0005-0000-0000-000059020000}"/>
    <cellStyle name="Accent6 20 2" xfId="446" xr:uid="{00000000-0005-0000-0000-00005A020000}"/>
    <cellStyle name="Accent6 21" xfId="447" xr:uid="{00000000-0005-0000-0000-00005B020000}"/>
    <cellStyle name="Accent6 21 2" xfId="448" xr:uid="{00000000-0005-0000-0000-00005C020000}"/>
    <cellStyle name="Accent6 22" xfId="449" xr:uid="{00000000-0005-0000-0000-00005D020000}"/>
    <cellStyle name="Accent6 22 2" xfId="450" xr:uid="{00000000-0005-0000-0000-00005E020000}"/>
    <cellStyle name="Accent6 23" xfId="451" xr:uid="{00000000-0005-0000-0000-00005F020000}"/>
    <cellStyle name="Accent6 23 2" xfId="452" xr:uid="{00000000-0005-0000-0000-000060020000}"/>
    <cellStyle name="Accent6 24" xfId="453" xr:uid="{00000000-0005-0000-0000-000061020000}"/>
    <cellStyle name="Accent6 24 2" xfId="454" xr:uid="{00000000-0005-0000-0000-000062020000}"/>
    <cellStyle name="Accent6 25" xfId="455" xr:uid="{00000000-0005-0000-0000-000063020000}"/>
    <cellStyle name="Accent6 26" xfId="456" xr:uid="{00000000-0005-0000-0000-000064020000}"/>
    <cellStyle name="Accent6 27" xfId="457" xr:uid="{00000000-0005-0000-0000-000065020000}"/>
    <cellStyle name="Accent6 28" xfId="759" xr:uid="{00000000-0005-0000-0000-000066020000}"/>
    <cellStyle name="Accent6 29" xfId="760" xr:uid="{00000000-0005-0000-0000-000067020000}"/>
    <cellStyle name="Accent6 3" xfId="78" xr:uid="{00000000-0005-0000-0000-000068020000}"/>
    <cellStyle name="Accent6 3 2" xfId="458" xr:uid="{00000000-0005-0000-0000-000069020000}"/>
    <cellStyle name="Accent6 30" xfId="761" xr:uid="{00000000-0005-0000-0000-00006A020000}"/>
    <cellStyle name="Accent6 31" xfId="762" xr:uid="{00000000-0005-0000-0000-00006B020000}"/>
    <cellStyle name="Accent6 32" xfId="763" xr:uid="{00000000-0005-0000-0000-00006C020000}"/>
    <cellStyle name="Accent6 33" xfId="764" xr:uid="{00000000-0005-0000-0000-00006D020000}"/>
    <cellStyle name="Accent6 34" xfId="765" xr:uid="{00000000-0005-0000-0000-00006E020000}"/>
    <cellStyle name="Accent6 35" xfId="766" xr:uid="{00000000-0005-0000-0000-00006F020000}"/>
    <cellStyle name="Accent6 36" xfId="767" xr:uid="{00000000-0005-0000-0000-000070020000}"/>
    <cellStyle name="Accent6 37" xfId="768" xr:uid="{00000000-0005-0000-0000-000071020000}"/>
    <cellStyle name="Accent6 38" xfId="769" xr:uid="{00000000-0005-0000-0000-000072020000}"/>
    <cellStyle name="Accent6 39" xfId="770" xr:uid="{00000000-0005-0000-0000-000073020000}"/>
    <cellStyle name="Accent6 4" xfId="79" xr:uid="{00000000-0005-0000-0000-000074020000}"/>
    <cellStyle name="Accent6 4 2" xfId="459" xr:uid="{00000000-0005-0000-0000-000075020000}"/>
    <cellStyle name="Accent6 40" xfId="771" xr:uid="{00000000-0005-0000-0000-000076020000}"/>
    <cellStyle name="Accent6 41" xfId="772" xr:uid="{00000000-0005-0000-0000-000077020000}"/>
    <cellStyle name="Accent6 42" xfId="773" xr:uid="{00000000-0005-0000-0000-000078020000}"/>
    <cellStyle name="Accent6 43" xfId="774" xr:uid="{00000000-0005-0000-0000-000079020000}"/>
    <cellStyle name="Accent6 5" xfId="80" xr:uid="{00000000-0005-0000-0000-00007A020000}"/>
    <cellStyle name="Accent6 5 2" xfId="460" xr:uid="{00000000-0005-0000-0000-00007B020000}"/>
    <cellStyle name="Accent6 6" xfId="81" xr:uid="{00000000-0005-0000-0000-00007C020000}"/>
    <cellStyle name="Accent6 6 2" xfId="461" xr:uid="{00000000-0005-0000-0000-00007D020000}"/>
    <cellStyle name="Accent6 7" xfId="82" xr:uid="{00000000-0005-0000-0000-00007E020000}"/>
    <cellStyle name="Accent6 7 2" xfId="462" xr:uid="{00000000-0005-0000-0000-00007F020000}"/>
    <cellStyle name="Accent6 7 3" xfId="959" xr:uid="{00000000-0005-0000-0000-000080020000}"/>
    <cellStyle name="Accent6 7 4" xfId="958" xr:uid="{00000000-0005-0000-0000-000081020000}"/>
    <cellStyle name="Accent6 8" xfId="83" xr:uid="{00000000-0005-0000-0000-000082020000}"/>
    <cellStyle name="Accent6 8 2" xfId="463" xr:uid="{00000000-0005-0000-0000-000083020000}"/>
    <cellStyle name="Accent6 9" xfId="464" xr:uid="{00000000-0005-0000-0000-000084020000}"/>
    <cellStyle name="Accent6 9 2" xfId="465" xr:uid="{00000000-0005-0000-0000-000085020000}"/>
    <cellStyle name="Bad" xfId="466" xr:uid="{00000000-0005-0000-0000-000086020000}"/>
    <cellStyle name="Bad 2" xfId="961" xr:uid="{00000000-0005-0000-0000-000087020000}"/>
    <cellStyle name="Bad 3" xfId="962" xr:uid="{00000000-0005-0000-0000-000088020000}"/>
    <cellStyle name="Bad 4" xfId="960" xr:uid="{00000000-0005-0000-0000-000089020000}"/>
    <cellStyle name="Berekening 2" xfId="84" xr:uid="{00000000-0005-0000-0000-00008A020000}"/>
    <cellStyle name="Berekening 3" xfId="467" xr:uid="{00000000-0005-0000-0000-00008B020000}"/>
    <cellStyle name="Berekening 4" xfId="468" xr:uid="{00000000-0005-0000-0000-00008C020000}"/>
    <cellStyle name="Calculation" xfId="469" xr:uid="{00000000-0005-0000-0000-00008D020000}"/>
    <cellStyle name="Calculation 2" xfId="964" xr:uid="{00000000-0005-0000-0000-00008E020000}"/>
    <cellStyle name="Calculation 3" xfId="965" xr:uid="{00000000-0005-0000-0000-00008F020000}"/>
    <cellStyle name="Calculation 4" xfId="963" xr:uid="{00000000-0005-0000-0000-000090020000}"/>
    <cellStyle name="Check Cell" xfId="470" xr:uid="{00000000-0005-0000-0000-000091020000}"/>
    <cellStyle name="Check Cell 2" xfId="967" xr:uid="{00000000-0005-0000-0000-000092020000}"/>
    <cellStyle name="Check Cell 3" xfId="968" xr:uid="{00000000-0005-0000-0000-000093020000}"/>
    <cellStyle name="Check Cell 4" xfId="966" xr:uid="{00000000-0005-0000-0000-000094020000}"/>
    <cellStyle name="Controlecel 2" xfId="85" xr:uid="{00000000-0005-0000-0000-000095020000}"/>
    <cellStyle name="Controlecel 3" xfId="471" xr:uid="{00000000-0005-0000-0000-000096020000}"/>
    <cellStyle name="Controlecel 4" xfId="472" xr:uid="{00000000-0005-0000-0000-000097020000}"/>
    <cellStyle name="Emphasis 1" xfId="86" xr:uid="{00000000-0005-0000-0000-000098020000}"/>
    <cellStyle name="Emphasis 1 2" xfId="969" xr:uid="{00000000-0005-0000-0000-000099020000}"/>
    <cellStyle name="Emphasis 1 3" xfId="970" xr:uid="{00000000-0005-0000-0000-00009A020000}"/>
    <cellStyle name="Emphasis 2" xfId="87" xr:uid="{00000000-0005-0000-0000-00009B020000}"/>
    <cellStyle name="Emphasis 2 2" xfId="971" xr:uid="{00000000-0005-0000-0000-00009C020000}"/>
    <cellStyle name="Emphasis 2 3" xfId="972" xr:uid="{00000000-0005-0000-0000-00009D020000}"/>
    <cellStyle name="Emphasis 3" xfId="88" xr:uid="{00000000-0005-0000-0000-00009E020000}"/>
    <cellStyle name="Euro" xfId="973" xr:uid="{00000000-0005-0000-0000-00009F020000}"/>
    <cellStyle name="Explanatory Text" xfId="473" xr:uid="{00000000-0005-0000-0000-0000A0020000}"/>
    <cellStyle name="Explanatory Text 2" xfId="975" xr:uid="{00000000-0005-0000-0000-0000A1020000}"/>
    <cellStyle name="Explanatory Text 3" xfId="976" xr:uid="{00000000-0005-0000-0000-0000A2020000}"/>
    <cellStyle name="Explanatory Text 4" xfId="974" xr:uid="{00000000-0005-0000-0000-0000A3020000}"/>
    <cellStyle name="Gekoppelde cel 2" xfId="89" xr:uid="{00000000-0005-0000-0000-0000A4020000}"/>
    <cellStyle name="Gekoppelde cel 3" xfId="474" xr:uid="{00000000-0005-0000-0000-0000A5020000}"/>
    <cellStyle name="Gekoppelde cel 4" xfId="475" xr:uid="{00000000-0005-0000-0000-0000A6020000}"/>
    <cellStyle name="Goed 2" xfId="90" xr:uid="{00000000-0005-0000-0000-0000A7020000}"/>
    <cellStyle name="Goed 3" xfId="476" xr:uid="{00000000-0005-0000-0000-0000A8020000}"/>
    <cellStyle name="Goed 3 2" xfId="978" xr:uid="{00000000-0005-0000-0000-0000A9020000}"/>
    <cellStyle name="Goed 3 3" xfId="977" xr:uid="{00000000-0005-0000-0000-0000AA020000}"/>
    <cellStyle name="Goed 4" xfId="477" xr:uid="{00000000-0005-0000-0000-0000AB020000}"/>
    <cellStyle name="Good" xfId="478" xr:uid="{00000000-0005-0000-0000-0000AC020000}"/>
    <cellStyle name="Good 2" xfId="980" xr:uid="{00000000-0005-0000-0000-0000AD020000}"/>
    <cellStyle name="Good 3" xfId="981" xr:uid="{00000000-0005-0000-0000-0000AE020000}"/>
    <cellStyle name="Good 4" xfId="979" xr:uid="{00000000-0005-0000-0000-0000AF020000}"/>
    <cellStyle name="Heading 1" xfId="479" xr:uid="{00000000-0005-0000-0000-0000B0020000}"/>
    <cellStyle name="Heading 2" xfId="480" xr:uid="{00000000-0005-0000-0000-0000B1020000}"/>
    <cellStyle name="Heading 2 2" xfId="983" xr:uid="{00000000-0005-0000-0000-0000B2020000}"/>
    <cellStyle name="Heading 2 3" xfId="984" xr:uid="{00000000-0005-0000-0000-0000B3020000}"/>
    <cellStyle name="Heading 2 4" xfId="982" xr:uid="{00000000-0005-0000-0000-0000B4020000}"/>
    <cellStyle name="Heading 3" xfId="481" xr:uid="{00000000-0005-0000-0000-0000B5020000}"/>
    <cellStyle name="Heading 3 2" xfId="986" xr:uid="{00000000-0005-0000-0000-0000B6020000}"/>
    <cellStyle name="Heading 3 3" xfId="987" xr:uid="{00000000-0005-0000-0000-0000B7020000}"/>
    <cellStyle name="Heading 3 4" xfId="985" xr:uid="{00000000-0005-0000-0000-0000B8020000}"/>
    <cellStyle name="Heading 4" xfId="482" xr:uid="{00000000-0005-0000-0000-0000B9020000}"/>
    <cellStyle name="Input" xfId="483" xr:uid="{00000000-0005-0000-0000-0000BB020000}"/>
    <cellStyle name="Input 2" xfId="989" xr:uid="{00000000-0005-0000-0000-0000BC020000}"/>
    <cellStyle name="Input 3" xfId="990" xr:uid="{00000000-0005-0000-0000-0000BD020000}"/>
    <cellStyle name="Input 4" xfId="988" xr:uid="{00000000-0005-0000-0000-0000BE020000}"/>
    <cellStyle name="Invoer 2" xfId="91" xr:uid="{00000000-0005-0000-0000-0000BF020000}"/>
    <cellStyle name="Invoer 3" xfId="484" xr:uid="{00000000-0005-0000-0000-0000C0020000}"/>
    <cellStyle name="Invoer 4" xfId="485" xr:uid="{00000000-0005-0000-0000-0000C1020000}"/>
    <cellStyle name="Komma 2" xfId="16" xr:uid="{00000000-0005-0000-0000-0000C3020000}"/>
    <cellStyle name="Komma 2 2" xfId="486" xr:uid="{00000000-0005-0000-0000-0000C4020000}"/>
    <cellStyle name="Komma 2 2 2" xfId="991" xr:uid="{00000000-0005-0000-0000-0000C5020000}"/>
    <cellStyle name="Komma 2 2 2 2" xfId="1106" xr:uid="{00000000-0005-0000-0000-0000C6020000}"/>
    <cellStyle name="Komma 2 3" xfId="487" xr:uid="{00000000-0005-0000-0000-0000C7020000}"/>
    <cellStyle name="Komma 2 4" xfId="92" xr:uid="{00000000-0005-0000-0000-0000C8020000}"/>
    <cellStyle name="Komma 2 4 2" xfId="992" xr:uid="{00000000-0005-0000-0000-0000C9020000}"/>
    <cellStyle name="Komma 2 5" xfId="874" xr:uid="{00000000-0005-0000-0000-0000CA020000}"/>
    <cellStyle name="Komma 2 5 2" xfId="1284" xr:uid="{00000000-0005-0000-0000-0000CB020000}"/>
    <cellStyle name="Komma 3" xfId="488" xr:uid="{00000000-0005-0000-0000-0000CC020000}"/>
    <cellStyle name="Komma 3 2" xfId="994" xr:uid="{00000000-0005-0000-0000-0000CD020000}"/>
    <cellStyle name="Komma 3 2 2" xfId="1108" xr:uid="{00000000-0005-0000-0000-0000CE020000}"/>
    <cellStyle name="Komma 3 3" xfId="993" xr:uid="{00000000-0005-0000-0000-0000CF020000}"/>
    <cellStyle name="Komma 4" xfId="489" xr:uid="{00000000-0005-0000-0000-0000D0020000}"/>
    <cellStyle name="Komma 4 2" xfId="801" xr:uid="{00000000-0005-0000-0000-0000D1020000}"/>
    <cellStyle name="Komma 5" xfId="775" xr:uid="{00000000-0005-0000-0000-0000D2020000}"/>
    <cellStyle name="Komma 6" xfId="802" xr:uid="{00000000-0005-0000-0000-0000D3020000}"/>
    <cellStyle name="Komma 6 2" xfId="1271" xr:uid="{00000000-0005-0000-0000-0000D4020000}"/>
    <cellStyle name="Komma 7" xfId="798" xr:uid="{00000000-0005-0000-0000-0000D5020000}"/>
    <cellStyle name="Komma 7 2" xfId="1281" xr:uid="{00000000-0005-0000-0000-0000D6020000}"/>
    <cellStyle name="Komma 8" xfId="803" xr:uid="{00000000-0005-0000-0000-0000D7020000}"/>
    <cellStyle name="Komma 8 2" xfId="1283" xr:uid="{00000000-0005-0000-0000-0000D8020000}"/>
    <cellStyle name="Kop 1 2" xfId="93" xr:uid="{00000000-0005-0000-0000-0000D9020000}"/>
    <cellStyle name="Kop 1 3" xfId="490" xr:uid="{00000000-0005-0000-0000-0000DA020000}"/>
    <cellStyle name="Kop 1 4" xfId="491" xr:uid="{00000000-0005-0000-0000-0000DB020000}"/>
    <cellStyle name="Kop 2 2" xfId="94" xr:uid="{00000000-0005-0000-0000-0000DC020000}"/>
    <cellStyle name="Kop 2 3" xfId="492" xr:uid="{00000000-0005-0000-0000-0000DD020000}"/>
    <cellStyle name="Kop 2 4" xfId="493" xr:uid="{00000000-0005-0000-0000-0000DE020000}"/>
    <cellStyle name="Kop 3 2" xfId="95" xr:uid="{00000000-0005-0000-0000-0000DF020000}"/>
    <cellStyle name="Kop 3 3" xfId="494" xr:uid="{00000000-0005-0000-0000-0000E0020000}"/>
    <cellStyle name="Kop 3 4" xfId="495" xr:uid="{00000000-0005-0000-0000-0000E1020000}"/>
    <cellStyle name="Kop 4 2" xfId="96" xr:uid="{00000000-0005-0000-0000-0000E2020000}"/>
    <cellStyle name="Kop 4 3" xfId="496" xr:uid="{00000000-0005-0000-0000-0000E3020000}"/>
    <cellStyle name="Kop 4 4" xfId="497" xr:uid="{00000000-0005-0000-0000-0000E4020000}"/>
    <cellStyle name="Linked Cell" xfId="498" xr:uid="{00000000-0005-0000-0000-0000E5020000}"/>
    <cellStyle name="Linked Cell 2" xfId="996" xr:uid="{00000000-0005-0000-0000-0000E6020000}"/>
    <cellStyle name="Linked Cell 3" xfId="997" xr:uid="{00000000-0005-0000-0000-0000E7020000}"/>
    <cellStyle name="Linked Cell 4" xfId="995" xr:uid="{00000000-0005-0000-0000-0000E8020000}"/>
    <cellStyle name="Neutraal 2" xfId="97" xr:uid="{00000000-0005-0000-0000-0000E9020000}"/>
    <cellStyle name="Neutraal 3" xfId="499" xr:uid="{00000000-0005-0000-0000-0000EA020000}"/>
    <cellStyle name="Neutraal 4" xfId="500" xr:uid="{00000000-0005-0000-0000-0000EB020000}"/>
    <cellStyle name="Neutral" xfId="501" xr:uid="{00000000-0005-0000-0000-0000EC020000}"/>
    <cellStyle name="Neutral 2" xfId="999" xr:uid="{00000000-0005-0000-0000-0000ED020000}"/>
    <cellStyle name="Neutral 3" xfId="1000" xr:uid="{00000000-0005-0000-0000-0000EE020000}"/>
    <cellStyle name="Neutral 4" xfId="998" xr:uid="{00000000-0005-0000-0000-0000EF020000}"/>
    <cellStyle name="Normal 10" xfId="20" xr:uid="{00000000-0005-0000-0000-0000F0020000}"/>
    <cellStyle name="Normal 12" xfId="21" xr:uid="{00000000-0005-0000-0000-0000F1020000}"/>
    <cellStyle name="Normal 2" xfId="14" xr:uid="{00000000-0005-0000-0000-0000F2020000}"/>
    <cellStyle name="Normal 2 2" xfId="800" xr:uid="{00000000-0005-0000-0000-0000F3020000}"/>
    <cellStyle name="Normal 2 3" xfId="872" xr:uid="{00000000-0005-0000-0000-0000F4020000}"/>
    <cellStyle name="Normal 2 4" xfId="848" xr:uid="{00000000-0005-0000-0000-0000F5020000}"/>
    <cellStyle name="Normal 4" xfId="22" xr:uid="{00000000-0005-0000-0000-0000F6020000}"/>
    <cellStyle name="Normal 8" xfId="18" xr:uid="{00000000-0005-0000-0000-0000F7020000}"/>
    <cellStyle name="Normal 9" xfId="19" xr:uid="{00000000-0005-0000-0000-0000F8020000}"/>
    <cellStyle name="Normal_Financieel model TMVW 2001 Aangepast" xfId="1001" xr:uid="{00000000-0005-0000-0000-0000F9020000}"/>
    <cellStyle name="Note" xfId="502" xr:uid="{00000000-0005-0000-0000-0000FA020000}"/>
    <cellStyle name="Note 2" xfId="23" xr:uid="{00000000-0005-0000-0000-0000FB020000}"/>
    <cellStyle name="Note 2 2" xfId="1003" xr:uid="{00000000-0005-0000-0000-0000FC020000}"/>
    <cellStyle name="Note 3" xfId="1004" xr:uid="{00000000-0005-0000-0000-0000FD020000}"/>
    <cellStyle name="Note 4" xfId="1002" xr:uid="{00000000-0005-0000-0000-0000FE020000}"/>
    <cellStyle name="Notitie 2" xfId="98" xr:uid="{00000000-0005-0000-0000-0000FF020000}"/>
    <cellStyle name="Notitie 2 2" xfId="503" xr:uid="{00000000-0005-0000-0000-000000030000}"/>
    <cellStyle name="Notitie 2 2 2" xfId="1005" xr:uid="{00000000-0005-0000-0000-000001030000}"/>
    <cellStyle name="Notitie 2 3" xfId="504" xr:uid="{00000000-0005-0000-0000-000002030000}"/>
    <cellStyle name="Notitie 2 4" xfId="1006" xr:uid="{00000000-0005-0000-0000-000003030000}"/>
    <cellStyle name="Notitie 3" xfId="99" xr:uid="{00000000-0005-0000-0000-000004030000}"/>
    <cellStyle name="Notitie 3 2" xfId="505" xr:uid="{00000000-0005-0000-0000-000005030000}"/>
    <cellStyle name="Notitie 3 3" xfId="506" xr:uid="{00000000-0005-0000-0000-000006030000}"/>
    <cellStyle name="Notitie 3 4" xfId="1007" xr:uid="{00000000-0005-0000-0000-000007030000}"/>
    <cellStyle name="Notitie 4" xfId="507" xr:uid="{00000000-0005-0000-0000-000008030000}"/>
    <cellStyle name="Notitie 4 2" xfId="508" xr:uid="{00000000-0005-0000-0000-000009030000}"/>
    <cellStyle name="Notitie 4 3" xfId="509" xr:uid="{00000000-0005-0000-0000-00000A030000}"/>
    <cellStyle name="Notitie 4 4" xfId="776" xr:uid="{00000000-0005-0000-0000-00000B030000}"/>
    <cellStyle name="Notitie 4 5" xfId="777" xr:uid="{00000000-0005-0000-0000-00000C030000}"/>
    <cellStyle name="Notitie 4 6" xfId="1008" xr:uid="{00000000-0005-0000-0000-00000D030000}"/>
    <cellStyle name="Notitie 5" xfId="510" xr:uid="{00000000-0005-0000-0000-00000E030000}"/>
    <cellStyle name="Notitie 5 2" xfId="778" xr:uid="{00000000-0005-0000-0000-00000F030000}"/>
    <cellStyle name="Notitie 5 3" xfId="779" xr:uid="{00000000-0005-0000-0000-000010030000}"/>
    <cellStyle name="Notitie 5 4" xfId="1010" xr:uid="{00000000-0005-0000-0000-000011030000}"/>
    <cellStyle name="Notitie 5 5" xfId="1009" xr:uid="{00000000-0005-0000-0000-000012030000}"/>
    <cellStyle name="Notitie 6" xfId="511" xr:uid="{00000000-0005-0000-0000-000013030000}"/>
    <cellStyle name="Notitie 6 2" xfId="780" xr:uid="{00000000-0005-0000-0000-000014030000}"/>
    <cellStyle name="Notitie 6 3" xfId="1012" xr:uid="{00000000-0005-0000-0000-000015030000}"/>
    <cellStyle name="Notitie 6 4" xfId="1011" xr:uid="{00000000-0005-0000-0000-000016030000}"/>
    <cellStyle name="Notitie 7" xfId="1013" xr:uid="{00000000-0005-0000-0000-000017030000}"/>
    <cellStyle name="Notitie 8" xfId="1014" xr:uid="{00000000-0005-0000-0000-000018030000}"/>
    <cellStyle name="Ongeldig 2" xfId="100" xr:uid="{00000000-0005-0000-0000-000019030000}"/>
    <cellStyle name="Ongeldig 3" xfId="512" xr:uid="{00000000-0005-0000-0000-00001A030000}"/>
    <cellStyle name="Ongeldig 4" xfId="513" xr:uid="{00000000-0005-0000-0000-00001B030000}"/>
    <cellStyle name="Output" xfId="514" xr:uid="{00000000-0005-0000-0000-00001C030000}"/>
    <cellStyle name="Output 2" xfId="1016" xr:uid="{00000000-0005-0000-0000-00001D030000}"/>
    <cellStyle name="Output 3" xfId="1017" xr:uid="{00000000-0005-0000-0000-00001E030000}"/>
    <cellStyle name="Output 4" xfId="1015" xr:uid="{00000000-0005-0000-0000-00001F030000}"/>
    <cellStyle name="Procent 2" xfId="17" xr:uid="{00000000-0005-0000-0000-000020030000}"/>
    <cellStyle name="Procent 2 2" xfId="516" xr:uid="{00000000-0005-0000-0000-000021030000}"/>
    <cellStyle name="Procent 2 2 2" xfId="1019" xr:uid="{00000000-0005-0000-0000-000022030000}"/>
    <cellStyle name="Procent 2 2 2 2" xfId="1020" xr:uid="{00000000-0005-0000-0000-000023030000}"/>
    <cellStyle name="Procent 2 2 3" xfId="1021" xr:uid="{00000000-0005-0000-0000-000024030000}"/>
    <cellStyle name="Procent 2 2 4" xfId="1018" xr:uid="{00000000-0005-0000-0000-000025030000}"/>
    <cellStyle name="Procent 2 2 4 2" xfId="1147" xr:uid="{00000000-0005-0000-0000-000026030000}"/>
    <cellStyle name="Procent 2 3" xfId="515" xr:uid="{00000000-0005-0000-0000-000027030000}"/>
    <cellStyle name="Procent 2 3 2" xfId="1023" xr:uid="{00000000-0005-0000-0000-000028030000}"/>
    <cellStyle name="Procent 2 3 3" xfId="1022" xr:uid="{00000000-0005-0000-0000-000029030000}"/>
    <cellStyle name="Procent 2 3 4" xfId="1144" xr:uid="{00000000-0005-0000-0000-00002A030000}"/>
    <cellStyle name="Procent 2 4" xfId="1024" xr:uid="{00000000-0005-0000-0000-00002B030000}"/>
    <cellStyle name="Procent 2 5" xfId="1025" xr:uid="{00000000-0005-0000-0000-00002C030000}"/>
    <cellStyle name="Procent 2 5 2" xfId="875" xr:uid="{00000000-0005-0000-0000-00002D030000}"/>
    <cellStyle name="Procent 3" xfId="1026" xr:uid="{00000000-0005-0000-0000-00002E030000}"/>
    <cellStyle name="Procent 3 2" xfId="1027" xr:uid="{00000000-0005-0000-0000-00002F030000}"/>
    <cellStyle name="Procent 3 3" xfId="1028" xr:uid="{00000000-0005-0000-0000-000030030000}"/>
    <cellStyle name="Procent 4" xfId="1029" xr:uid="{00000000-0005-0000-0000-000031030000}"/>
    <cellStyle name="SAPBEXaggData" xfId="101" xr:uid="{00000000-0005-0000-0000-000032030000}"/>
    <cellStyle name="SAPBEXaggData 2" xfId="517" xr:uid="{00000000-0005-0000-0000-000033030000}"/>
    <cellStyle name="SAPBEXaggData 2 2" xfId="1030" xr:uid="{00000000-0005-0000-0000-000034030000}"/>
    <cellStyle name="SAPBEXaggData 3" xfId="1031" xr:uid="{00000000-0005-0000-0000-000035030000}"/>
    <cellStyle name="SAPBEXaggData 3 2" xfId="876" xr:uid="{00000000-0005-0000-0000-000036030000}"/>
    <cellStyle name="SAPBEXaggData 4" xfId="1032" xr:uid="{00000000-0005-0000-0000-000037030000}"/>
    <cellStyle name="SAPBEXaggData_gem prijs evolutie" xfId="1033" xr:uid="{00000000-0005-0000-0000-000038030000}"/>
    <cellStyle name="SAPBEXaggDataEmph" xfId="102" xr:uid="{00000000-0005-0000-0000-000039030000}"/>
    <cellStyle name="SAPBEXaggDataEmph 2" xfId="1034" xr:uid="{00000000-0005-0000-0000-00003A030000}"/>
    <cellStyle name="SAPBEXaggDataEmph 3" xfId="1035" xr:uid="{00000000-0005-0000-0000-00003B030000}"/>
    <cellStyle name="SAPBEXaggItem" xfId="103" xr:uid="{00000000-0005-0000-0000-00003C030000}"/>
    <cellStyle name="SAPBEXaggItem 2" xfId="518" xr:uid="{00000000-0005-0000-0000-00003D030000}"/>
    <cellStyle name="SAPBEXaggItem 2 2" xfId="1036" xr:uid="{00000000-0005-0000-0000-00003E030000}"/>
    <cellStyle name="SAPBEXaggItem 3" xfId="1037" xr:uid="{00000000-0005-0000-0000-00003F030000}"/>
    <cellStyle name="SAPBEXaggItem 3 2" xfId="877" xr:uid="{00000000-0005-0000-0000-000040030000}"/>
    <cellStyle name="SAPBEXaggItem 4" xfId="1038" xr:uid="{00000000-0005-0000-0000-000041030000}"/>
    <cellStyle name="SAPBEXaggItem_gem prijs evolutie" xfId="1039" xr:uid="{00000000-0005-0000-0000-000042030000}"/>
    <cellStyle name="SAPBEXaggItemX" xfId="104" xr:uid="{00000000-0005-0000-0000-000043030000}"/>
    <cellStyle name="SAPBEXaggItemX 2" xfId="1040" xr:uid="{00000000-0005-0000-0000-000044030000}"/>
    <cellStyle name="SAPBEXaggItemX 3" xfId="1041" xr:uid="{00000000-0005-0000-0000-000045030000}"/>
    <cellStyle name="SAPBEXchaText" xfId="105" xr:uid="{00000000-0005-0000-0000-000046030000}"/>
    <cellStyle name="SAPBEXchaText 2" xfId="519" xr:uid="{00000000-0005-0000-0000-000047030000}"/>
    <cellStyle name="SAPBEXchaText 2 2" xfId="1042" xr:uid="{00000000-0005-0000-0000-000048030000}"/>
    <cellStyle name="SAPBEXchaText 3" xfId="1043" xr:uid="{00000000-0005-0000-0000-000049030000}"/>
    <cellStyle name="SAPBEXchaText 3 2" xfId="878" xr:uid="{00000000-0005-0000-0000-00004A030000}"/>
    <cellStyle name="SAPBEXchaText 4" xfId="1044" xr:uid="{00000000-0005-0000-0000-00004B030000}"/>
    <cellStyle name="SAPBEXchaText_gem prijs evolutie" xfId="1045" xr:uid="{00000000-0005-0000-0000-00004C030000}"/>
    <cellStyle name="SAPBEXexcBad7" xfId="106" xr:uid="{00000000-0005-0000-0000-00004D030000}"/>
    <cellStyle name="SAPBEXexcBad7 2" xfId="520" xr:uid="{00000000-0005-0000-0000-00004E030000}"/>
    <cellStyle name="SAPBEXexcBad7 2 2" xfId="1046" xr:uid="{00000000-0005-0000-0000-00004F030000}"/>
    <cellStyle name="SAPBEXexcBad7 3" xfId="1047" xr:uid="{00000000-0005-0000-0000-000050030000}"/>
    <cellStyle name="SAPBEXexcBad7 3 2" xfId="879" xr:uid="{00000000-0005-0000-0000-000051030000}"/>
    <cellStyle name="SAPBEXexcBad7 4" xfId="1048" xr:uid="{00000000-0005-0000-0000-000052030000}"/>
    <cellStyle name="SAPBEXexcBad8" xfId="107" xr:uid="{00000000-0005-0000-0000-000053030000}"/>
    <cellStyle name="SAPBEXexcBad8 2" xfId="521" xr:uid="{00000000-0005-0000-0000-000054030000}"/>
    <cellStyle name="SAPBEXexcBad8 2 2" xfId="1049" xr:uid="{00000000-0005-0000-0000-000055030000}"/>
    <cellStyle name="SAPBEXexcBad8 3" xfId="1050" xr:uid="{00000000-0005-0000-0000-000056030000}"/>
    <cellStyle name="SAPBEXexcBad8 3 2" xfId="880" xr:uid="{00000000-0005-0000-0000-000057030000}"/>
    <cellStyle name="SAPBEXexcBad8 4" xfId="1051" xr:uid="{00000000-0005-0000-0000-000058030000}"/>
    <cellStyle name="SAPBEXexcBad9" xfId="108" xr:uid="{00000000-0005-0000-0000-000059030000}"/>
    <cellStyle name="SAPBEXexcBad9 2" xfId="522" xr:uid="{00000000-0005-0000-0000-00005A030000}"/>
    <cellStyle name="SAPBEXexcBad9 2 2" xfId="1052" xr:uid="{00000000-0005-0000-0000-00005B030000}"/>
    <cellStyle name="SAPBEXexcBad9 3" xfId="1053" xr:uid="{00000000-0005-0000-0000-00005C030000}"/>
    <cellStyle name="SAPBEXexcBad9 3 2" xfId="881" xr:uid="{00000000-0005-0000-0000-00005D030000}"/>
    <cellStyle name="SAPBEXexcBad9 4" xfId="1054" xr:uid="{00000000-0005-0000-0000-00005E030000}"/>
    <cellStyle name="SAPBEXexcCritical4" xfId="109" xr:uid="{00000000-0005-0000-0000-00005F030000}"/>
    <cellStyle name="SAPBEXexcCritical4 2" xfId="523" xr:uid="{00000000-0005-0000-0000-000060030000}"/>
    <cellStyle name="SAPBEXexcCritical4 2 2" xfId="1055" xr:uid="{00000000-0005-0000-0000-000061030000}"/>
    <cellStyle name="SAPBEXexcCritical4 3" xfId="1056" xr:uid="{00000000-0005-0000-0000-000062030000}"/>
    <cellStyle name="SAPBEXexcCritical4 3 2" xfId="882" xr:uid="{00000000-0005-0000-0000-000063030000}"/>
    <cellStyle name="SAPBEXexcCritical4 4" xfId="1057" xr:uid="{00000000-0005-0000-0000-000064030000}"/>
    <cellStyle name="SAPBEXexcCritical5" xfId="110" xr:uid="{00000000-0005-0000-0000-000065030000}"/>
    <cellStyle name="SAPBEXexcCritical5 2" xfId="524" xr:uid="{00000000-0005-0000-0000-000066030000}"/>
    <cellStyle name="SAPBEXexcCritical5 2 2" xfId="1058" xr:uid="{00000000-0005-0000-0000-000067030000}"/>
    <cellStyle name="SAPBEXexcCritical5 3" xfId="1059" xr:uid="{00000000-0005-0000-0000-000068030000}"/>
    <cellStyle name="SAPBEXexcCritical5 3 2" xfId="883" xr:uid="{00000000-0005-0000-0000-000069030000}"/>
    <cellStyle name="SAPBEXexcCritical5 4" xfId="1060" xr:uid="{00000000-0005-0000-0000-00006A030000}"/>
    <cellStyle name="SAPBEXexcCritical6" xfId="111" xr:uid="{00000000-0005-0000-0000-00006B030000}"/>
    <cellStyle name="SAPBEXexcCritical6 2" xfId="525" xr:uid="{00000000-0005-0000-0000-00006C030000}"/>
    <cellStyle name="SAPBEXexcCritical6 2 2" xfId="1061" xr:uid="{00000000-0005-0000-0000-00006D030000}"/>
    <cellStyle name="SAPBEXexcCritical6 3" xfId="1062" xr:uid="{00000000-0005-0000-0000-00006E030000}"/>
    <cellStyle name="SAPBEXexcCritical6 3 2" xfId="884" xr:uid="{00000000-0005-0000-0000-00006F030000}"/>
    <cellStyle name="SAPBEXexcCritical6 4" xfId="1063" xr:uid="{00000000-0005-0000-0000-000070030000}"/>
    <cellStyle name="SAPBEXexcGood1" xfId="112" xr:uid="{00000000-0005-0000-0000-000071030000}"/>
    <cellStyle name="SAPBEXexcGood1 2" xfId="526" xr:uid="{00000000-0005-0000-0000-000072030000}"/>
    <cellStyle name="SAPBEXexcGood1 2 2" xfId="1064" xr:uid="{00000000-0005-0000-0000-000073030000}"/>
    <cellStyle name="SAPBEXexcGood1 3" xfId="1065" xr:uid="{00000000-0005-0000-0000-000074030000}"/>
    <cellStyle name="SAPBEXexcGood1 3 2" xfId="885" xr:uid="{00000000-0005-0000-0000-000075030000}"/>
    <cellStyle name="SAPBEXexcGood1 4" xfId="1066" xr:uid="{00000000-0005-0000-0000-000076030000}"/>
    <cellStyle name="SAPBEXexcGood2" xfId="113" xr:uid="{00000000-0005-0000-0000-000077030000}"/>
    <cellStyle name="SAPBEXexcGood2 2" xfId="527" xr:uid="{00000000-0005-0000-0000-000078030000}"/>
    <cellStyle name="SAPBEXexcGood2 2 2" xfId="1067" xr:uid="{00000000-0005-0000-0000-000079030000}"/>
    <cellStyle name="SAPBEXexcGood2 3" xfId="1068" xr:uid="{00000000-0005-0000-0000-00007A030000}"/>
    <cellStyle name="SAPBEXexcGood2 3 2" xfId="886" xr:uid="{00000000-0005-0000-0000-00007B030000}"/>
    <cellStyle name="SAPBEXexcGood2 4" xfId="1069" xr:uid="{00000000-0005-0000-0000-00007C030000}"/>
    <cellStyle name="SAPBEXexcGood3" xfId="114" xr:uid="{00000000-0005-0000-0000-00007D030000}"/>
    <cellStyle name="SAPBEXexcGood3 2" xfId="528" xr:uid="{00000000-0005-0000-0000-00007E030000}"/>
    <cellStyle name="SAPBEXexcGood3 2 2" xfId="1070" xr:uid="{00000000-0005-0000-0000-00007F030000}"/>
    <cellStyle name="SAPBEXexcGood3 3" xfId="1071" xr:uid="{00000000-0005-0000-0000-000080030000}"/>
    <cellStyle name="SAPBEXexcGood3 3 2" xfId="887" xr:uid="{00000000-0005-0000-0000-000081030000}"/>
    <cellStyle name="SAPBEXexcGood3 4" xfId="1072" xr:uid="{00000000-0005-0000-0000-000082030000}"/>
    <cellStyle name="SAPBEXfilterDrill" xfId="115" xr:uid="{00000000-0005-0000-0000-000083030000}"/>
    <cellStyle name="SAPBEXfilterDrill 2" xfId="529" xr:uid="{00000000-0005-0000-0000-000084030000}"/>
    <cellStyle name="SAPBEXfilterDrill 2 2" xfId="1073" xr:uid="{00000000-0005-0000-0000-000085030000}"/>
    <cellStyle name="SAPBEXfilterDrill 3" xfId="1074" xr:uid="{00000000-0005-0000-0000-000086030000}"/>
    <cellStyle name="SAPBEXfilterDrill 3 2" xfId="888" xr:uid="{00000000-0005-0000-0000-000087030000}"/>
    <cellStyle name="SAPBEXfilterDrill 4" xfId="1075" xr:uid="{00000000-0005-0000-0000-000088030000}"/>
    <cellStyle name="SAPBEXfilterItem" xfId="116" xr:uid="{00000000-0005-0000-0000-000089030000}"/>
    <cellStyle name="SAPBEXfilterItem 2" xfId="530" xr:uid="{00000000-0005-0000-0000-00008A030000}"/>
    <cellStyle name="SAPBEXfilterItem 3" xfId="1076" xr:uid="{00000000-0005-0000-0000-00008B030000}"/>
    <cellStyle name="SAPBEXfilterText" xfId="117" xr:uid="{00000000-0005-0000-0000-00008C030000}"/>
    <cellStyle name="SAPBEXfilterText 2" xfId="531" xr:uid="{00000000-0005-0000-0000-00008D030000}"/>
    <cellStyle name="SAPBEXfilterText 3" xfId="1077" xr:uid="{00000000-0005-0000-0000-00008E030000}"/>
    <cellStyle name="SAPBEXformats" xfId="118" xr:uid="{00000000-0005-0000-0000-00008F030000}"/>
    <cellStyle name="SAPBEXformats 2" xfId="532" xr:uid="{00000000-0005-0000-0000-000090030000}"/>
    <cellStyle name="SAPBEXformats 2 2" xfId="1078" xr:uid="{00000000-0005-0000-0000-000091030000}"/>
    <cellStyle name="SAPBEXformats 3" xfId="1079" xr:uid="{00000000-0005-0000-0000-000092030000}"/>
    <cellStyle name="SAPBEXformats 3 2" xfId="889" xr:uid="{00000000-0005-0000-0000-000093030000}"/>
    <cellStyle name="SAPBEXformats 4" xfId="1080" xr:uid="{00000000-0005-0000-0000-000094030000}"/>
    <cellStyle name="SAPBEXheaderItem" xfId="119" xr:uid="{00000000-0005-0000-0000-000095030000}"/>
    <cellStyle name="SAPBEXheaderItem 2" xfId="533" xr:uid="{00000000-0005-0000-0000-000096030000}"/>
    <cellStyle name="SAPBEXheaderItem 2 2" xfId="1081" xr:uid="{00000000-0005-0000-0000-000097030000}"/>
    <cellStyle name="SAPBEXheaderItem 3" xfId="1082" xr:uid="{00000000-0005-0000-0000-000098030000}"/>
    <cellStyle name="SAPBEXheaderItem 3 2" xfId="890" xr:uid="{00000000-0005-0000-0000-000099030000}"/>
    <cellStyle name="SAPBEXheaderItem 4" xfId="1083" xr:uid="{00000000-0005-0000-0000-00009A030000}"/>
    <cellStyle name="SAPBEXheaderText" xfId="120" xr:uid="{00000000-0005-0000-0000-00009B030000}"/>
    <cellStyle name="SAPBEXheaderText 2" xfId="534" xr:uid="{00000000-0005-0000-0000-00009C030000}"/>
    <cellStyle name="SAPBEXheaderText 2 2" xfId="1084" xr:uid="{00000000-0005-0000-0000-00009D030000}"/>
    <cellStyle name="SAPBEXheaderText 3" xfId="1085" xr:uid="{00000000-0005-0000-0000-00009E030000}"/>
    <cellStyle name="SAPBEXheaderText 3 2" xfId="891" xr:uid="{00000000-0005-0000-0000-00009F030000}"/>
    <cellStyle name="SAPBEXheaderText 4" xfId="1086" xr:uid="{00000000-0005-0000-0000-0000A0030000}"/>
    <cellStyle name="SAPBEXHLevel0" xfId="121" xr:uid="{00000000-0005-0000-0000-0000A1030000}"/>
    <cellStyle name="SAPBEXHLevel0 2" xfId="535" xr:uid="{00000000-0005-0000-0000-0000A2030000}"/>
    <cellStyle name="SAPBEXHLevel0 2 2" xfId="1087" xr:uid="{00000000-0005-0000-0000-0000A3030000}"/>
    <cellStyle name="SAPBEXHLevel0 3" xfId="1088" xr:uid="{00000000-0005-0000-0000-0000A4030000}"/>
    <cellStyle name="SAPBEXHLevel0 3 2" xfId="894" xr:uid="{00000000-0005-0000-0000-0000A5030000}"/>
    <cellStyle name="SAPBEXHLevel0 4" xfId="1089" xr:uid="{00000000-0005-0000-0000-0000A6030000}"/>
    <cellStyle name="SAPBEXHLevel0X" xfId="122" xr:uid="{00000000-0005-0000-0000-0000A7030000}"/>
    <cellStyle name="SAPBEXHLevel0X 2" xfId="123" xr:uid="{00000000-0005-0000-0000-0000A8030000}"/>
    <cellStyle name="SAPBEXHLevel0X 2 2" xfId="536" xr:uid="{00000000-0005-0000-0000-0000A9030000}"/>
    <cellStyle name="SAPBEXHLevel0X 2 3" xfId="1090" xr:uid="{00000000-0005-0000-0000-0000AA030000}"/>
    <cellStyle name="SAPBEXHLevel0X 3" xfId="537" xr:uid="{00000000-0005-0000-0000-0000AB030000}"/>
    <cellStyle name="SAPBEXHLevel0X 3 2" xfId="1091" xr:uid="{00000000-0005-0000-0000-0000AC030000}"/>
    <cellStyle name="SAPBEXHLevel0X 4" xfId="538" xr:uid="{00000000-0005-0000-0000-0000AD030000}"/>
    <cellStyle name="SAPBEXHLevel0X 4 2" xfId="539" xr:uid="{00000000-0005-0000-0000-0000AE030000}"/>
    <cellStyle name="SAPBEXHLevel0X 4 3" xfId="1092" xr:uid="{00000000-0005-0000-0000-0000AF030000}"/>
    <cellStyle name="SAPBEXHLevel0X 5" xfId="1093" xr:uid="{00000000-0005-0000-0000-0000B0030000}"/>
    <cellStyle name="SAPBEXHLevel0X 6" xfId="1094" xr:uid="{00000000-0005-0000-0000-0000B1030000}"/>
    <cellStyle name="SAPBEXHLevel1" xfId="124" xr:uid="{00000000-0005-0000-0000-0000B2030000}"/>
    <cellStyle name="SAPBEXHLevel1 2" xfId="540" xr:uid="{00000000-0005-0000-0000-0000B3030000}"/>
    <cellStyle name="SAPBEXHLevel1 2 2" xfId="1095" xr:uid="{00000000-0005-0000-0000-0000B4030000}"/>
    <cellStyle name="SAPBEXHLevel1 3" xfId="1096" xr:uid="{00000000-0005-0000-0000-0000B5030000}"/>
    <cellStyle name="SAPBEXHLevel1 3 2" xfId="899" xr:uid="{00000000-0005-0000-0000-0000B6030000}"/>
    <cellStyle name="SAPBEXHLevel1 4" xfId="1097" xr:uid="{00000000-0005-0000-0000-0000B7030000}"/>
    <cellStyle name="SAPBEXHLevel1X" xfId="125" xr:uid="{00000000-0005-0000-0000-0000B8030000}"/>
    <cellStyle name="SAPBEXHLevel1X 2" xfId="126" xr:uid="{00000000-0005-0000-0000-0000B9030000}"/>
    <cellStyle name="SAPBEXHLevel1X 2 2" xfId="541" xr:uid="{00000000-0005-0000-0000-0000BA030000}"/>
    <cellStyle name="SAPBEXHLevel1X 2 3" xfId="1098" xr:uid="{00000000-0005-0000-0000-0000BB030000}"/>
    <cellStyle name="SAPBEXHLevel1X 3" xfId="542" xr:uid="{00000000-0005-0000-0000-0000BC030000}"/>
    <cellStyle name="SAPBEXHLevel1X 3 2" xfId="1099" xr:uid="{00000000-0005-0000-0000-0000BD030000}"/>
    <cellStyle name="SAPBEXHLevel1X 4" xfId="543" xr:uid="{00000000-0005-0000-0000-0000BE030000}"/>
    <cellStyle name="SAPBEXHLevel1X 4 2" xfId="544" xr:uid="{00000000-0005-0000-0000-0000BF030000}"/>
    <cellStyle name="SAPBEXHLevel1X 4 3" xfId="1100" xr:uid="{00000000-0005-0000-0000-0000C0030000}"/>
    <cellStyle name="SAPBEXHLevel1X 5" xfId="1101" xr:uid="{00000000-0005-0000-0000-0000C1030000}"/>
    <cellStyle name="SAPBEXHLevel1X 6" xfId="1102" xr:uid="{00000000-0005-0000-0000-0000C2030000}"/>
    <cellStyle name="SAPBEXHLevel2" xfId="127" xr:uid="{00000000-0005-0000-0000-0000C3030000}"/>
    <cellStyle name="SAPBEXHLevel2 2" xfId="545" xr:uid="{00000000-0005-0000-0000-0000C4030000}"/>
    <cellStyle name="SAPBEXHLevel2 2 2" xfId="1103" xr:uid="{00000000-0005-0000-0000-0000C5030000}"/>
    <cellStyle name="SAPBEXHLevel2 3" xfId="1104" xr:uid="{00000000-0005-0000-0000-0000C6030000}"/>
    <cellStyle name="SAPBEXHLevel2 3 2" xfId="908" xr:uid="{00000000-0005-0000-0000-0000C7030000}"/>
    <cellStyle name="SAPBEXHLevel2 4" xfId="1105" xr:uid="{00000000-0005-0000-0000-0000C8030000}"/>
    <cellStyle name="SAPBEXHLevel2X" xfId="128" xr:uid="{00000000-0005-0000-0000-0000C9030000}"/>
    <cellStyle name="SAPBEXHLevel2X 2" xfId="129" xr:uid="{00000000-0005-0000-0000-0000CA030000}"/>
    <cellStyle name="SAPBEXHLevel2X 2 2" xfId="546" xr:uid="{00000000-0005-0000-0000-0000CB030000}"/>
    <cellStyle name="SAPBEXHLevel2X 2 3" xfId="1107" xr:uid="{00000000-0005-0000-0000-0000CC030000}"/>
    <cellStyle name="SAPBEXHLevel2X 3" xfId="547" xr:uid="{00000000-0005-0000-0000-0000CD030000}"/>
    <cellStyle name="SAPBEXHLevel2X 3 2" xfId="1109" xr:uid="{00000000-0005-0000-0000-0000CE030000}"/>
    <cellStyle name="SAPBEXHLevel2X 4" xfId="548" xr:uid="{00000000-0005-0000-0000-0000CF030000}"/>
    <cellStyle name="SAPBEXHLevel2X 4 2" xfId="549" xr:uid="{00000000-0005-0000-0000-0000D0030000}"/>
    <cellStyle name="SAPBEXHLevel2X 4 3" xfId="1110" xr:uid="{00000000-0005-0000-0000-0000D1030000}"/>
    <cellStyle name="SAPBEXHLevel2X 5" xfId="1111" xr:uid="{00000000-0005-0000-0000-0000D2030000}"/>
    <cellStyle name="SAPBEXHLevel2X 6" xfId="1112" xr:uid="{00000000-0005-0000-0000-0000D3030000}"/>
    <cellStyle name="SAPBEXHLevel3" xfId="130" xr:uid="{00000000-0005-0000-0000-0000D4030000}"/>
    <cellStyle name="SAPBEXHLevel3 2" xfId="550" xr:uid="{00000000-0005-0000-0000-0000D5030000}"/>
    <cellStyle name="SAPBEXHLevel3 2 2" xfId="1113" xr:uid="{00000000-0005-0000-0000-0000D6030000}"/>
    <cellStyle name="SAPBEXHLevel3 3" xfId="1114" xr:uid="{00000000-0005-0000-0000-0000D7030000}"/>
    <cellStyle name="SAPBEXHLevel3 3 2" xfId="909" xr:uid="{00000000-0005-0000-0000-0000D8030000}"/>
    <cellStyle name="SAPBEXHLevel3 4" xfId="1115" xr:uid="{00000000-0005-0000-0000-0000D9030000}"/>
    <cellStyle name="SAPBEXHLevel3X" xfId="131" xr:uid="{00000000-0005-0000-0000-0000DA030000}"/>
    <cellStyle name="SAPBEXHLevel3X 2" xfId="132" xr:uid="{00000000-0005-0000-0000-0000DB030000}"/>
    <cellStyle name="SAPBEXHLevel3X 2 2" xfId="551" xr:uid="{00000000-0005-0000-0000-0000DC030000}"/>
    <cellStyle name="SAPBEXHLevel3X 2 3" xfId="1116" xr:uid="{00000000-0005-0000-0000-0000DD030000}"/>
    <cellStyle name="SAPBEXHLevel3X 3" xfId="552" xr:uid="{00000000-0005-0000-0000-0000DE030000}"/>
    <cellStyle name="SAPBEXHLevel3X 3 2" xfId="1117" xr:uid="{00000000-0005-0000-0000-0000DF030000}"/>
    <cellStyle name="SAPBEXHLevel3X 4" xfId="553" xr:uid="{00000000-0005-0000-0000-0000E0030000}"/>
    <cellStyle name="SAPBEXHLevel3X 4 2" xfId="554" xr:uid="{00000000-0005-0000-0000-0000E1030000}"/>
    <cellStyle name="SAPBEXHLevel3X 4 3" xfId="1118" xr:uid="{00000000-0005-0000-0000-0000E2030000}"/>
    <cellStyle name="SAPBEXHLevel3X 5" xfId="1119" xr:uid="{00000000-0005-0000-0000-0000E3030000}"/>
    <cellStyle name="SAPBEXHLevel3X 6" xfId="1120" xr:uid="{00000000-0005-0000-0000-0000E4030000}"/>
    <cellStyle name="SAPBEXinputData" xfId="133" xr:uid="{00000000-0005-0000-0000-0000E5030000}"/>
    <cellStyle name="SAPBEXinputData 2" xfId="134" xr:uid="{00000000-0005-0000-0000-0000E6030000}"/>
    <cellStyle name="SAPBEXinputData 2 2" xfId="555" xr:uid="{00000000-0005-0000-0000-0000E7030000}"/>
    <cellStyle name="SAPBEXinputData 2 3" xfId="1121" xr:uid="{00000000-0005-0000-0000-0000E8030000}"/>
    <cellStyle name="SAPBEXinputData 3" xfId="556" xr:uid="{00000000-0005-0000-0000-0000E9030000}"/>
    <cellStyle name="SAPBEXinputData 3 2" xfId="1122" xr:uid="{00000000-0005-0000-0000-0000EA030000}"/>
    <cellStyle name="SAPBEXinputData 4" xfId="557" xr:uid="{00000000-0005-0000-0000-0000EB030000}"/>
    <cellStyle name="SAPBEXinputData 4 2" xfId="558" xr:uid="{00000000-0005-0000-0000-0000EC030000}"/>
    <cellStyle name="SAPBEXinputData 4 3" xfId="1123" xr:uid="{00000000-0005-0000-0000-0000ED030000}"/>
    <cellStyle name="SAPBEXinputData 5" xfId="1124" xr:uid="{00000000-0005-0000-0000-0000EE030000}"/>
    <cellStyle name="SAPBEXinputData 6" xfId="1125" xr:uid="{00000000-0005-0000-0000-0000EF030000}"/>
    <cellStyle name="SAPBEXItemHeader" xfId="135" xr:uid="{00000000-0005-0000-0000-0000F0030000}"/>
    <cellStyle name="SAPBEXresData" xfId="136" xr:uid="{00000000-0005-0000-0000-0000F1030000}"/>
    <cellStyle name="SAPBEXresData 2" xfId="1126" xr:uid="{00000000-0005-0000-0000-0000F2030000}"/>
    <cellStyle name="SAPBEXresData 3" xfId="1127" xr:uid="{00000000-0005-0000-0000-0000F3030000}"/>
    <cellStyle name="SAPBEXresDataEmph" xfId="137" xr:uid="{00000000-0005-0000-0000-0000F4030000}"/>
    <cellStyle name="SAPBEXresDataEmph 2" xfId="1128" xr:uid="{00000000-0005-0000-0000-0000F5030000}"/>
    <cellStyle name="SAPBEXresDataEmph 3" xfId="1129" xr:uid="{00000000-0005-0000-0000-0000F6030000}"/>
    <cellStyle name="SAPBEXresItem" xfId="138" xr:uid="{00000000-0005-0000-0000-0000F7030000}"/>
    <cellStyle name="SAPBEXresItem 2" xfId="1130" xr:uid="{00000000-0005-0000-0000-0000F8030000}"/>
    <cellStyle name="SAPBEXresItem 3" xfId="1131" xr:uid="{00000000-0005-0000-0000-0000F9030000}"/>
    <cellStyle name="SAPBEXresItemX" xfId="139" xr:uid="{00000000-0005-0000-0000-0000FA030000}"/>
    <cellStyle name="SAPBEXresItemX 2" xfId="1132" xr:uid="{00000000-0005-0000-0000-0000FB030000}"/>
    <cellStyle name="SAPBEXresItemX 3" xfId="1133" xr:uid="{00000000-0005-0000-0000-0000FC030000}"/>
    <cellStyle name="SAPBEXstdData" xfId="15" xr:uid="{00000000-0005-0000-0000-0000FD030000}"/>
    <cellStyle name="SAPBEXstdData 2" xfId="559" xr:uid="{00000000-0005-0000-0000-0000FE030000}"/>
    <cellStyle name="SAPBEXstdData 2 2" xfId="1134" xr:uid="{00000000-0005-0000-0000-0000FF030000}"/>
    <cellStyle name="SAPBEXstdData 3" xfId="1135" xr:uid="{00000000-0005-0000-0000-000000040000}"/>
    <cellStyle name="SAPBEXstdData 3 2" xfId="873" xr:uid="{00000000-0005-0000-0000-000001040000}"/>
    <cellStyle name="SAPBEXstdData 4" xfId="1136" xr:uid="{00000000-0005-0000-0000-000002040000}"/>
    <cellStyle name="SAPBEXstdData_gem prijs evolutie" xfId="1137" xr:uid="{00000000-0005-0000-0000-000003040000}"/>
    <cellStyle name="SAPBEXstdDataEmph" xfId="140" xr:uid="{00000000-0005-0000-0000-000004040000}"/>
    <cellStyle name="SAPBEXstdDataEmph 2" xfId="1138" xr:uid="{00000000-0005-0000-0000-000005040000}"/>
    <cellStyle name="SAPBEXstdDataEmph 3" xfId="1139" xr:uid="{00000000-0005-0000-0000-000006040000}"/>
    <cellStyle name="SAPBEXstdItem" xfId="141" xr:uid="{00000000-0005-0000-0000-000007040000}"/>
    <cellStyle name="SAPBEXstdItem 2" xfId="560" xr:uid="{00000000-0005-0000-0000-000008040000}"/>
    <cellStyle name="SAPBEXstdItem 2 2" xfId="1140" xr:uid="{00000000-0005-0000-0000-000009040000}"/>
    <cellStyle name="SAPBEXstdItem 3" xfId="1141" xr:uid="{00000000-0005-0000-0000-00000A040000}"/>
    <cellStyle name="SAPBEXstdItem 3 2" xfId="910" xr:uid="{00000000-0005-0000-0000-00000B040000}"/>
    <cellStyle name="SAPBEXstdItem 4" xfId="1142" xr:uid="{00000000-0005-0000-0000-00000C040000}"/>
    <cellStyle name="SAPBEXstdItem_gem prijs evolutie" xfId="1143" xr:uid="{00000000-0005-0000-0000-00000D040000}"/>
    <cellStyle name="SAPBEXstdItemX" xfId="142" xr:uid="{00000000-0005-0000-0000-00000E040000}"/>
    <cellStyle name="SAPBEXstdItemX 2" xfId="1145" xr:uid="{00000000-0005-0000-0000-00000F040000}"/>
    <cellStyle name="SAPBEXstdItemX 3" xfId="1146" xr:uid="{00000000-0005-0000-0000-000010040000}"/>
    <cellStyle name="SAPBEXtitle" xfId="143" xr:uid="{00000000-0005-0000-0000-000011040000}"/>
    <cellStyle name="SAPBEXtitle 2" xfId="1148" xr:uid="{00000000-0005-0000-0000-000012040000}"/>
    <cellStyle name="SAPBEXtitle 3" xfId="1149" xr:uid="{00000000-0005-0000-0000-000013040000}"/>
    <cellStyle name="SAPBEXunassignedItem" xfId="144" xr:uid="{00000000-0005-0000-0000-000014040000}"/>
    <cellStyle name="SAPBEXunassignedItem 2" xfId="561" xr:uid="{00000000-0005-0000-0000-000015040000}"/>
    <cellStyle name="SAPBEXunassignedItem 2 2" xfId="1150" xr:uid="{00000000-0005-0000-0000-000016040000}"/>
    <cellStyle name="SAPBEXunassignedItem 3" xfId="1151" xr:uid="{00000000-0005-0000-0000-000017040000}"/>
    <cellStyle name="SAPBEXundefined" xfId="145" xr:uid="{00000000-0005-0000-0000-000018040000}"/>
    <cellStyle name="SAPBEXundefined 2" xfId="1152" xr:uid="{00000000-0005-0000-0000-000019040000}"/>
    <cellStyle name="SAPBEXundefined 3" xfId="1153" xr:uid="{00000000-0005-0000-0000-00001A040000}"/>
    <cellStyle name="SAPBorder" xfId="562" xr:uid="{00000000-0005-0000-0000-00001B040000}"/>
    <cellStyle name="SAPBorder 2" xfId="1154" xr:uid="{00000000-0005-0000-0000-00001C040000}"/>
    <cellStyle name="SAPDataCell" xfId="563" xr:uid="{00000000-0005-0000-0000-00001D040000}"/>
    <cellStyle name="SAPDataCell 2" xfId="1155" xr:uid="{00000000-0005-0000-0000-00001E040000}"/>
    <cellStyle name="SAPDataCell 3" xfId="1156" xr:uid="{00000000-0005-0000-0000-00001F040000}"/>
    <cellStyle name="SAPDataTotalCell" xfId="564" xr:uid="{00000000-0005-0000-0000-000020040000}"/>
    <cellStyle name="SAPDataTotalCell 2" xfId="1157" xr:uid="{00000000-0005-0000-0000-000021040000}"/>
    <cellStyle name="SAPDataTotalCell 3" xfId="1158" xr:uid="{00000000-0005-0000-0000-000022040000}"/>
    <cellStyle name="SAPDimensionCell" xfId="565" xr:uid="{00000000-0005-0000-0000-000023040000}"/>
    <cellStyle name="SAPDimensionCell 2" xfId="1159" xr:uid="{00000000-0005-0000-0000-000024040000}"/>
    <cellStyle name="SAPDimensionCell 3" xfId="1160" xr:uid="{00000000-0005-0000-0000-000025040000}"/>
    <cellStyle name="SAPEditableDataCell" xfId="566" xr:uid="{00000000-0005-0000-0000-000026040000}"/>
    <cellStyle name="SAPEditableDataCell 2" xfId="1161" xr:uid="{00000000-0005-0000-0000-000027040000}"/>
    <cellStyle name="SAPEditableDataTotalCell" xfId="567" xr:uid="{00000000-0005-0000-0000-000028040000}"/>
    <cellStyle name="SAPEmphasized" xfId="568" xr:uid="{00000000-0005-0000-0000-000029040000}"/>
    <cellStyle name="SAPEmphasizedEditableDataCell" xfId="1162" xr:uid="{00000000-0005-0000-0000-00002A040000}"/>
    <cellStyle name="SAPEmphasizedEditableDataCell 2" xfId="1163" xr:uid="{00000000-0005-0000-0000-00002B040000}"/>
    <cellStyle name="SAPEmphasizedEditableDataTotalCell" xfId="1164" xr:uid="{00000000-0005-0000-0000-00002C040000}"/>
    <cellStyle name="SAPEmphasizedLockedDataCell" xfId="1165" xr:uid="{00000000-0005-0000-0000-00002D040000}"/>
    <cellStyle name="SAPEmphasizedLockedDataCell 2" xfId="1166" xr:uid="{00000000-0005-0000-0000-00002E040000}"/>
    <cellStyle name="SAPEmphasizedLockedDataCell 3" xfId="1167" xr:uid="{00000000-0005-0000-0000-00002F040000}"/>
    <cellStyle name="SAPEmphasizedLockedDataTotalCell" xfId="1168" xr:uid="{00000000-0005-0000-0000-000030040000}"/>
    <cellStyle name="SAPEmphasizedLockedDataTotalCell 2" xfId="1169" xr:uid="{00000000-0005-0000-0000-000031040000}"/>
    <cellStyle name="SAPEmphasizedLockedDataTotalCell 3" xfId="1170" xr:uid="{00000000-0005-0000-0000-000032040000}"/>
    <cellStyle name="SAPEmphasizedReadonlyDataCell" xfId="1171" xr:uid="{00000000-0005-0000-0000-000033040000}"/>
    <cellStyle name="SAPEmphasizedReadonlyDataCell 2" xfId="1172" xr:uid="{00000000-0005-0000-0000-000034040000}"/>
    <cellStyle name="SAPEmphasizedReadonlyDataTotalCell" xfId="1173" xr:uid="{00000000-0005-0000-0000-000035040000}"/>
    <cellStyle name="SAPEmphasizedReadonlyDataTotalCell 2" xfId="1174" xr:uid="{00000000-0005-0000-0000-000036040000}"/>
    <cellStyle name="SAPEmphasizedReadonlyDataTotalCell 3" xfId="1175" xr:uid="{00000000-0005-0000-0000-000037040000}"/>
    <cellStyle name="SAPEmphasizedTotal" xfId="1176" xr:uid="{00000000-0005-0000-0000-000038040000}"/>
    <cellStyle name="SAPEmphasizedTotal 2" xfId="1177" xr:uid="{00000000-0005-0000-0000-000039040000}"/>
    <cellStyle name="SAPExceptionLevel1" xfId="569" xr:uid="{00000000-0005-0000-0000-00003A040000}"/>
    <cellStyle name="SAPExceptionLevel1 2" xfId="1178" xr:uid="{00000000-0005-0000-0000-00003B040000}"/>
    <cellStyle name="SAPExceptionLevel2" xfId="570" xr:uid="{00000000-0005-0000-0000-00003C040000}"/>
    <cellStyle name="SAPExceptionLevel2 2" xfId="1179" xr:uid="{00000000-0005-0000-0000-00003D040000}"/>
    <cellStyle name="SAPExceptionLevel3" xfId="571" xr:uid="{00000000-0005-0000-0000-00003E040000}"/>
    <cellStyle name="SAPExceptionLevel3 2" xfId="1180" xr:uid="{00000000-0005-0000-0000-00003F040000}"/>
    <cellStyle name="SAPExceptionLevel3 3" xfId="1181" xr:uid="{00000000-0005-0000-0000-000040040000}"/>
    <cellStyle name="SAPExceptionLevel4" xfId="572" xr:uid="{00000000-0005-0000-0000-000041040000}"/>
    <cellStyle name="SAPExceptionLevel4 2" xfId="1182" xr:uid="{00000000-0005-0000-0000-000042040000}"/>
    <cellStyle name="SAPExceptionLevel5" xfId="573" xr:uid="{00000000-0005-0000-0000-000043040000}"/>
    <cellStyle name="SAPExceptionLevel5 2" xfId="1183" xr:uid="{00000000-0005-0000-0000-000044040000}"/>
    <cellStyle name="SAPExceptionLevel6" xfId="574" xr:uid="{00000000-0005-0000-0000-000045040000}"/>
    <cellStyle name="SAPExceptionLevel6 2" xfId="1184" xr:uid="{00000000-0005-0000-0000-000046040000}"/>
    <cellStyle name="SAPExceptionLevel7" xfId="575" xr:uid="{00000000-0005-0000-0000-000047040000}"/>
    <cellStyle name="SAPExceptionLevel8" xfId="576" xr:uid="{00000000-0005-0000-0000-000048040000}"/>
    <cellStyle name="SAPExceptionLevel9" xfId="577" xr:uid="{00000000-0005-0000-0000-000049040000}"/>
    <cellStyle name="SAPHierarchyCell" xfId="578" xr:uid="{00000000-0005-0000-0000-00004A040000}"/>
    <cellStyle name="SAPHierarchyCell 2" xfId="1185" xr:uid="{00000000-0005-0000-0000-00004B040000}"/>
    <cellStyle name="SAPHierarchyCell0" xfId="579" xr:uid="{00000000-0005-0000-0000-00004C040000}"/>
    <cellStyle name="SAPHierarchyCell0 2" xfId="1186" xr:uid="{00000000-0005-0000-0000-00004D040000}"/>
    <cellStyle name="SAPHierarchyCell1" xfId="580" xr:uid="{00000000-0005-0000-0000-00004E040000}"/>
    <cellStyle name="SAPHierarchyCell1 2" xfId="1187" xr:uid="{00000000-0005-0000-0000-00004F040000}"/>
    <cellStyle name="SAPHierarchyCell2" xfId="581" xr:uid="{00000000-0005-0000-0000-000050040000}"/>
    <cellStyle name="SAPHierarchyCell2 2" xfId="1188" xr:uid="{00000000-0005-0000-0000-000051040000}"/>
    <cellStyle name="SAPHierarchyCell3" xfId="582" xr:uid="{00000000-0005-0000-0000-000052040000}"/>
    <cellStyle name="SAPHierarchyCell3 2" xfId="1189" xr:uid="{00000000-0005-0000-0000-000053040000}"/>
    <cellStyle name="SAPHierarchyCell4" xfId="583" xr:uid="{00000000-0005-0000-0000-000054040000}"/>
    <cellStyle name="SAPHierarchyOddCell" xfId="584" xr:uid="{00000000-0005-0000-0000-000055040000}"/>
    <cellStyle name="SAPHierarchyOddCell 2" xfId="1190" xr:uid="{00000000-0005-0000-0000-000056040000}"/>
    <cellStyle name="SAPLockedDataCell" xfId="585" xr:uid="{00000000-0005-0000-0000-000057040000}"/>
    <cellStyle name="SAPLockedDataCell 2" xfId="1191" xr:uid="{00000000-0005-0000-0000-000058040000}"/>
    <cellStyle name="SAPLockedDataCell 3" xfId="1192" xr:uid="{00000000-0005-0000-0000-000059040000}"/>
    <cellStyle name="SAPLockedDataTotalCell" xfId="586" xr:uid="{00000000-0005-0000-0000-00005A040000}"/>
    <cellStyle name="SAPLockedDataTotalCell 2" xfId="1193" xr:uid="{00000000-0005-0000-0000-00005B040000}"/>
    <cellStyle name="SAPLockedDataTotalCell 3" xfId="1194" xr:uid="{00000000-0005-0000-0000-00005C040000}"/>
    <cellStyle name="SAPMemberCell" xfId="587" xr:uid="{00000000-0005-0000-0000-00005D040000}"/>
    <cellStyle name="SAPMemberCell 2" xfId="1195" xr:uid="{00000000-0005-0000-0000-00005E040000}"/>
    <cellStyle name="SAPMemberCell 3" xfId="1196" xr:uid="{00000000-0005-0000-0000-00005F040000}"/>
    <cellStyle name="SAPMemberTotalCell" xfId="588" xr:uid="{00000000-0005-0000-0000-000060040000}"/>
    <cellStyle name="SAPMemberTotalCell 2" xfId="1197" xr:uid="{00000000-0005-0000-0000-000061040000}"/>
    <cellStyle name="SAPMemberTotalCell 3" xfId="1198" xr:uid="{00000000-0005-0000-0000-000062040000}"/>
    <cellStyle name="SAPReadonlyDataCell" xfId="589" xr:uid="{00000000-0005-0000-0000-000063040000}"/>
    <cellStyle name="SAPReadonlyDataCell 2" xfId="1199" xr:uid="{00000000-0005-0000-0000-000064040000}"/>
    <cellStyle name="SAPReadonlyDataTotalCell" xfId="590" xr:uid="{00000000-0005-0000-0000-000065040000}"/>
    <cellStyle name="SAPReadonlyDataTotalCell 2" xfId="1200" xr:uid="{00000000-0005-0000-0000-000066040000}"/>
    <cellStyle name="SAPReadonlyDataTotalCell 3" xfId="1201" xr:uid="{00000000-0005-0000-0000-000067040000}"/>
    <cellStyle name="Sheet Title" xfId="146" xr:uid="{00000000-0005-0000-0000-000068040000}"/>
    <cellStyle name="Standaard" xfId="0" builtinId="0"/>
    <cellStyle name="Standaard 10" xfId="8" xr:uid="{00000000-0005-0000-0000-00006A040000}"/>
    <cellStyle name="Standaard 10 2" xfId="1203" xr:uid="{00000000-0005-0000-0000-00006B040000}"/>
    <cellStyle name="Standaard 10 2 2" xfId="1204" xr:uid="{00000000-0005-0000-0000-00006C040000}"/>
    <cellStyle name="Standaard 10 3" xfId="1205" xr:uid="{00000000-0005-0000-0000-00006D040000}"/>
    <cellStyle name="Standaard 10 4" xfId="1206" xr:uid="{00000000-0005-0000-0000-00006E040000}"/>
    <cellStyle name="Standaard 10 4 2" xfId="858" xr:uid="{00000000-0005-0000-0000-00006F040000}"/>
    <cellStyle name="Standaard 10 5" xfId="1202" xr:uid="{00000000-0005-0000-0000-000070040000}"/>
    <cellStyle name="Standaard 11" xfId="9" xr:uid="{00000000-0005-0000-0000-000071040000}"/>
    <cellStyle name="Standaard 11 2" xfId="1207" xr:uid="{00000000-0005-0000-0000-000072040000}"/>
    <cellStyle name="Standaard 11 2 2" xfId="1208" xr:uid="{00000000-0005-0000-0000-000073040000}"/>
    <cellStyle name="Standaard 11 3" xfId="1209" xr:uid="{00000000-0005-0000-0000-000074040000}"/>
    <cellStyle name="Standaard 11 4" xfId="1210" xr:uid="{00000000-0005-0000-0000-000075040000}"/>
    <cellStyle name="Standaard 11 4 2" xfId="859" xr:uid="{00000000-0005-0000-0000-000076040000}"/>
    <cellStyle name="Standaard 12" xfId="10" xr:uid="{00000000-0005-0000-0000-000077040000}"/>
    <cellStyle name="Standaard 12 2" xfId="782" xr:uid="{00000000-0005-0000-0000-000078040000}"/>
    <cellStyle name="Standaard 12 2 2" xfId="1213" xr:uid="{00000000-0005-0000-0000-000079040000}"/>
    <cellStyle name="Standaard 12 2 3" xfId="1212" xr:uid="{00000000-0005-0000-0000-00007A040000}"/>
    <cellStyle name="Standaard 12 2 3 2" xfId="1280" xr:uid="{00000000-0005-0000-0000-00007B040000}"/>
    <cellStyle name="Standaard 12 3" xfId="781" xr:uid="{00000000-0005-0000-0000-00007C040000}"/>
    <cellStyle name="Standaard 12 3 2" xfId="1214" xr:uid="{00000000-0005-0000-0000-00007D040000}"/>
    <cellStyle name="Standaard 12 3 3" xfId="1279" xr:uid="{00000000-0005-0000-0000-00007E040000}"/>
    <cellStyle name="Standaard 12 4" xfId="1211" xr:uid="{00000000-0005-0000-0000-00007F040000}"/>
    <cellStyle name="Standaard 12 4 2" xfId="860" xr:uid="{00000000-0005-0000-0000-000080040000}"/>
    <cellStyle name="Standaard 13" xfId="11" xr:uid="{00000000-0005-0000-0000-000081040000}"/>
    <cellStyle name="Standaard 13 2" xfId="783" xr:uid="{00000000-0005-0000-0000-000082040000}"/>
    <cellStyle name="Standaard 13 2 2" xfId="1215" xr:uid="{00000000-0005-0000-0000-000083040000}"/>
    <cellStyle name="Standaard 13 3" xfId="1216" xr:uid="{00000000-0005-0000-0000-000084040000}"/>
    <cellStyle name="Standaard 13 4" xfId="861" xr:uid="{00000000-0005-0000-0000-000085040000}"/>
    <cellStyle name="Standaard 14" xfId="12" xr:uid="{00000000-0005-0000-0000-000086040000}"/>
    <cellStyle name="Standaard 14 2" xfId="1218" xr:uid="{00000000-0005-0000-0000-000087040000}"/>
    <cellStyle name="Standaard 14 3" xfId="1217" xr:uid="{00000000-0005-0000-0000-000088040000}"/>
    <cellStyle name="Standaard 14 4" xfId="870" xr:uid="{00000000-0005-0000-0000-000089040000}"/>
    <cellStyle name="Standaard 15" xfId="13" xr:uid="{00000000-0005-0000-0000-00008A040000}"/>
    <cellStyle name="Standaard 15 2" xfId="1219" xr:uid="{00000000-0005-0000-0000-00008B040000}"/>
    <cellStyle name="Standaard 15 3" xfId="871" xr:uid="{00000000-0005-0000-0000-00008C040000}"/>
    <cellStyle name="Standaard 16" xfId="1220" xr:uid="{00000000-0005-0000-0000-00008D040000}"/>
    <cellStyle name="Standaard 17" xfId="1221" xr:uid="{00000000-0005-0000-0000-00008E040000}"/>
    <cellStyle name="Standaard 18" xfId="1222" xr:uid="{00000000-0005-0000-0000-00008F040000}"/>
    <cellStyle name="Standaard 19" xfId="1223" xr:uid="{00000000-0005-0000-0000-000090040000}"/>
    <cellStyle name="Standaard 2" xfId="1" xr:uid="{00000000-0005-0000-0000-000091040000}"/>
    <cellStyle name="Standaard 2 2" xfId="591" xr:uid="{00000000-0005-0000-0000-000092040000}"/>
    <cellStyle name="Standaard 2 2 2" xfId="592" xr:uid="{00000000-0005-0000-0000-000093040000}"/>
    <cellStyle name="Standaard 2 2 2 2" xfId="784" xr:uid="{00000000-0005-0000-0000-000094040000}"/>
    <cellStyle name="Standaard 2 2 2 3" xfId="785" xr:uid="{00000000-0005-0000-0000-000095040000}"/>
    <cellStyle name="Standaard 2 2 3" xfId="786" xr:uid="{00000000-0005-0000-0000-000096040000}"/>
    <cellStyle name="Standaard 2 2 4" xfId="787" xr:uid="{00000000-0005-0000-0000-000097040000}"/>
    <cellStyle name="Standaard 2 2 5" xfId="1225" xr:uid="{00000000-0005-0000-0000-000098040000}"/>
    <cellStyle name="Standaard 2 2 5 2" xfId="1272" xr:uid="{00000000-0005-0000-0000-000099040000}"/>
    <cellStyle name="Standaard 2 2 6" xfId="1224" xr:uid="{00000000-0005-0000-0000-00009A040000}"/>
    <cellStyle name="Standaard 2 3" xfId="593" xr:uid="{00000000-0005-0000-0000-00009B040000}"/>
    <cellStyle name="Standaard 2 3 2" xfId="788" xr:uid="{00000000-0005-0000-0000-00009C040000}"/>
    <cellStyle name="Standaard 2 3 3" xfId="789" xr:uid="{00000000-0005-0000-0000-00009D040000}"/>
    <cellStyle name="Standaard 2 3 4" xfId="1227" xr:uid="{00000000-0005-0000-0000-00009E040000}"/>
    <cellStyle name="Standaard 2 3 5" xfId="1226" xr:uid="{00000000-0005-0000-0000-00009F040000}"/>
    <cellStyle name="Standaard 2 3 6" xfId="831" xr:uid="{00000000-0005-0000-0000-0000A0040000}"/>
    <cellStyle name="Standaard 2 4" xfId="594" xr:uid="{00000000-0005-0000-0000-0000A1040000}"/>
    <cellStyle name="Standaard 2 5" xfId="790" xr:uid="{00000000-0005-0000-0000-0000A2040000}"/>
    <cellStyle name="Standaard 2 6" xfId="791" xr:uid="{00000000-0005-0000-0000-0000A3040000}"/>
    <cellStyle name="Standaard 2 7" xfId="147" xr:uid="{00000000-0005-0000-0000-0000A4040000}"/>
    <cellStyle name="Standaard 2 8" xfId="799" xr:uid="{00000000-0005-0000-0000-0000A5040000}"/>
    <cellStyle name="Standaard 2 8 2" xfId="1282" xr:uid="{00000000-0005-0000-0000-0000A6040000}"/>
    <cellStyle name="Standaard 20" xfId="804" xr:uid="{00000000-0005-0000-0000-0000A7040000}"/>
    <cellStyle name="Standaard 20 2" xfId="1270" xr:uid="{00000000-0005-0000-0000-0000A8040000}"/>
    <cellStyle name="Standaard 21" xfId="1285" xr:uid="{00000000-0005-0000-0000-0000A9040000}"/>
    <cellStyle name="Standaard 3" xfId="148" xr:uid="{00000000-0005-0000-0000-0000AA040000}"/>
    <cellStyle name="Standaard 3 2" xfId="595" xr:uid="{00000000-0005-0000-0000-0000AB040000}"/>
    <cellStyle name="Standaard 3 2 2" xfId="1230" xr:uid="{00000000-0005-0000-0000-0000AC040000}"/>
    <cellStyle name="Standaard 3 2 2 2" xfId="1231" xr:uid="{00000000-0005-0000-0000-0000AD040000}"/>
    <cellStyle name="Standaard 3 2 3" xfId="1232" xr:uid="{00000000-0005-0000-0000-0000AE040000}"/>
    <cellStyle name="Standaard 3 2 4" xfId="1233" xr:uid="{00000000-0005-0000-0000-0000AF040000}"/>
    <cellStyle name="Standaard 3 2 4 2" xfId="1273" xr:uid="{00000000-0005-0000-0000-0000B0040000}"/>
    <cellStyle name="Standaard 3 2 5" xfId="1229" xr:uid="{00000000-0005-0000-0000-0000B1040000}"/>
    <cellStyle name="Standaard 3 3" xfId="596" xr:uid="{00000000-0005-0000-0000-0000B2040000}"/>
    <cellStyle name="Standaard 3 3 2" xfId="1235" xr:uid="{00000000-0005-0000-0000-0000B3040000}"/>
    <cellStyle name="Standaard 3 3 3" xfId="1234" xr:uid="{00000000-0005-0000-0000-0000B4040000}"/>
    <cellStyle name="Standaard 3 3 3 2" xfId="1274" xr:uid="{00000000-0005-0000-0000-0000B5040000}"/>
    <cellStyle name="Standaard 3 4" xfId="1236" xr:uid="{00000000-0005-0000-0000-0000B6040000}"/>
    <cellStyle name="Standaard 3 5" xfId="1237" xr:uid="{00000000-0005-0000-0000-0000B7040000}"/>
    <cellStyle name="Standaard 3 5 2" xfId="911" xr:uid="{00000000-0005-0000-0000-0000B8040000}"/>
    <cellStyle name="Standaard 3 6" xfId="1228" xr:uid="{00000000-0005-0000-0000-0000B9040000}"/>
    <cellStyle name="Standaard 4" xfId="2" xr:uid="{00000000-0005-0000-0000-0000BA040000}"/>
    <cellStyle name="Standaard 4 2" xfId="597" xr:uid="{00000000-0005-0000-0000-0000BB040000}"/>
    <cellStyle name="Standaard 4 2 2" xfId="792" xr:uid="{00000000-0005-0000-0000-0000BC040000}"/>
    <cellStyle name="Standaard 4 2 3" xfId="793" xr:uid="{00000000-0005-0000-0000-0000BD040000}"/>
    <cellStyle name="Standaard 4 3" xfId="598" xr:uid="{00000000-0005-0000-0000-0000BE040000}"/>
    <cellStyle name="Standaard 4 3 2" xfId="794" xr:uid="{00000000-0005-0000-0000-0000BF040000}"/>
    <cellStyle name="Standaard 4 3 3" xfId="795" xr:uid="{00000000-0005-0000-0000-0000C0040000}"/>
    <cellStyle name="Standaard 4 4" xfId="599" xr:uid="{00000000-0005-0000-0000-0000C1040000}"/>
    <cellStyle name="Standaard 4 5" xfId="796" xr:uid="{00000000-0005-0000-0000-0000C2040000}"/>
    <cellStyle name="Standaard 4 6" xfId="797" xr:uid="{00000000-0005-0000-0000-0000C3040000}"/>
    <cellStyle name="Standaard 4 7" xfId="149" xr:uid="{00000000-0005-0000-0000-0000C4040000}"/>
    <cellStyle name="Standaard 4 7 2" xfId="1238" xr:uid="{00000000-0005-0000-0000-0000C5040000}"/>
    <cellStyle name="Standaard 5" xfId="3" xr:uid="{00000000-0005-0000-0000-0000C6040000}"/>
    <cellStyle name="Standaard 5 2" xfId="600" xr:uid="{00000000-0005-0000-0000-0000C7040000}"/>
    <cellStyle name="Standaard 5 2 2" xfId="1239" xr:uid="{00000000-0005-0000-0000-0000C8040000}"/>
    <cellStyle name="Standaard 5 2 2 2" xfId="1275" xr:uid="{00000000-0005-0000-0000-0000C9040000}"/>
    <cellStyle name="Standaard 5 3" xfId="601" xr:uid="{00000000-0005-0000-0000-0000CA040000}"/>
    <cellStyle name="Standaard 5 4" xfId="602" xr:uid="{00000000-0005-0000-0000-0000CB040000}"/>
    <cellStyle name="Standaard 5 5" xfId="150" xr:uid="{00000000-0005-0000-0000-0000CC040000}"/>
    <cellStyle name="Standaard 6" xfId="4" xr:uid="{00000000-0005-0000-0000-0000CD040000}"/>
    <cellStyle name="Standaard 6 2" xfId="604" xr:uid="{00000000-0005-0000-0000-0000CE040000}"/>
    <cellStyle name="Standaard 6 2 2" xfId="1242" xr:uid="{00000000-0005-0000-0000-0000CF040000}"/>
    <cellStyle name="Standaard 6 2 2 2" xfId="1243" xr:uid="{00000000-0005-0000-0000-0000D0040000}"/>
    <cellStyle name="Standaard 6 2 3" xfId="1244" xr:uid="{00000000-0005-0000-0000-0000D1040000}"/>
    <cellStyle name="Standaard 6 2 4" xfId="1241" xr:uid="{00000000-0005-0000-0000-0000D2040000}"/>
    <cellStyle name="Standaard 6 2 4 2" xfId="1276" xr:uid="{00000000-0005-0000-0000-0000D3040000}"/>
    <cellStyle name="Standaard 6 3" xfId="605" xr:uid="{00000000-0005-0000-0000-0000D4040000}"/>
    <cellStyle name="Standaard 6 3 2" xfId="1246" xr:uid="{00000000-0005-0000-0000-0000D5040000}"/>
    <cellStyle name="Standaard 6 3 3" xfId="1245" xr:uid="{00000000-0005-0000-0000-0000D6040000}"/>
    <cellStyle name="Standaard 6 3 3 2" xfId="1277" xr:uid="{00000000-0005-0000-0000-0000D7040000}"/>
    <cellStyle name="Standaard 6 4" xfId="603" xr:uid="{00000000-0005-0000-0000-0000D8040000}"/>
    <cellStyle name="Standaard 6 5" xfId="1247" xr:uid="{00000000-0005-0000-0000-0000D9040000}"/>
    <cellStyle name="Standaard 6 5 2" xfId="849" xr:uid="{00000000-0005-0000-0000-0000DA040000}"/>
    <cellStyle name="Standaard 6 6" xfId="1240" xr:uid="{00000000-0005-0000-0000-0000DB040000}"/>
    <cellStyle name="Standaard 7" xfId="5" xr:uid="{00000000-0005-0000-0000-0000DC040000}"/>
    <cellStyle name="Standaard 7 2" xfId="607" xr:uid="{00000000-0005-0000-0000-0000DD040000}"/>
    <cellStyle name="Standaard 7 2 2" xfId="1248" xr:uid="{00000000-0005-0000-0000-0000DE040000}"/>
    <cellStyle name="Standaard 7 2 2 2" xfId="1278" xr:uid="{00000000-0005-0000-0000-0000DF040000}"/>
    <cellStyle name="Standaard 7 3" xfId="606" xr:uid="{00000000-0005-0000-0000-0000E0040000}"/>
    <cellStyle name="Standaard 7 3 2" xfId="1249" xr:uid="{00000000-0005-0000-0000-0000E1040000}"/>
    <cellStyle name="Standaard 8" xfId="6" xr:uid="{00000000-0005-0000-0000-0000E2040000}"/>
    <cellStyle name="Standaard 8 2" xfId="1251" xr:uid="{00000000-0005-0000-0000-0000E3040000}"/>
    <cellStyle name="Standaard 8 2 2" xfId="1252" xr:uid="{00000000-0005-0000-0000-0000E4040000}"/>
    <cellStyle name="Standaard 8 2 2 2" xfId="1253" xr:uid="{00000000-0005-0000-0000-0000E5040000}"/>
    <cellStyle name="Standaard 8 2 3" xfId="1254" xr:uid="{00000000-0005-0000-0000-0000E6040000}"/>
    <cellStyle name="Standaard 8 3" xfId="1255" xr:uid="{00000000-0005-0000-0000-0000E7040000}"/>
    <cellStyle name="Standaard 8 3 2" xfId="1256" xr:uid="{00000000-0005-0000-0000-0000E8040000}"/>
    <cellStyle name="Standaard 8 4" xfId="1257" xr:uid="{00000000-0005-0000-0000-0000E9040000}"/>
    <cellStyle name="Standaard 8 5" xfId="1258" xr:uid="{00000000-0005-0000-0000-0000EA040000}"/>
    <cellStyle name="Standaard 8 5 2" xfId="852" xr:uid="{00000000-0005-0000-0000-0000EB040000}"/>
    <cellStyle name="Standaard 8 6" xfId="1250" xr:uid="{00000000-0005-0000-0000-0000EC040000}"/>
    <cellStyle name="Standaard 9" xfId="7" xr:uid="{00000000-0005-0000-0000-0000ED040000}"/>
    <cellStyle name="Standaard 9 2" xfId="1259" xr:uid="{00000000-0005-0000-0000-0000EE040000}"/>
    <cellStyle name="Standaard 9 2 2" xfId="1260" xr:uid="{00000000-0005-0000-0000-0000EF040000}"/>
    <cellStyle name="Standaard 9 2 2 2" xfId="1261" xr:uid="{00000000-0005-0000-0000-0000F0040000}"/>
    <cellStyle name="Standaard 9 2 3" xfId="1262" xr:uid="{00000000-0005-0000-0000-0000F1040000}"/>
    <cellStyle name="Standaard 9 3" xfId="1263" xr:uid="{00000000-0005-0000-0000-0000F2040000}"/>
    <cellStyle name="Standaard 9 3 2" xfId="1264" xr:uid="{00000000-0005-0000-0000-0000F3040000}"/>
    <cellStyle name="Standaard 9 4" xfId="1265" xr:uid="{00000000-0005-0000-0000-0000F4040000}"/>
    <cellStyle name="Standaard 9 5" xfId="1266" xr:uid="{00000000-0005-0000-0000-0000F5040000}"/>
    <cellStyle name="Standaard 9 5 2" xfId="855" xr:uid="{00000000-0005-0000-0000-0000F6040000}"/>
    <cellStyle name="Title" xfId="608" xr:uid="{00000000-0005-0000-0000-0000F7040000}"/>
    <cellStyle name="Totaal 2" xfId="151" xr:uid="{00000000-0005-0000-0000-0000F8040000}"/>
    <cellStyle name="Totaal 3" xfId="609" xr:uid="{00000000-0005-0000-0000-0000F9040000}"/>
    <cellStyle name="Totaal 4" xfId="610" xr:uid="{00000000-0005-0000-0000-0000FA040000}"/>
    <cellStyle name="Total" xfId="611" xr:uid="{00000000-0005-0000-0000-0000FB040000}"/>
    <cellStyle name="Uitvoer 2" xfId="152" xr:uid="{00000000-0005-0000-0000-0000FC040000}"/>
    <cellStyle name="Uitvoer 3" xfId="612" xr:uid="{00000000-0005-0000-0000-0000FD040000}"/>
    <cellStyle name="Uitvoer 4" xfId="613" xr:uid="{00000000-0005-0000-0000-0000FE040000}"/>
    <cellStyle name="Verklarende tekst 2" xfId="614" xr:uid="{00000000-0005-0000-0000-0000FF040000}"/>
    <cellStyle name="Verklarende tekst 3" xfId="615" xr:uid="{00000000-0005-0000-0000-000000050000}"/>
    <cellStyle name="Waarschuwingstekst 2" xfId="153" xr:uid="{00000000-0005-0000-0000-000001050000}"/>
    <cellStyle name="Waarschuwingstekst 3" xfId="616" xr:uid="{00000000-0005-0000-0000-000002050000}"/>
    <cellStyle name="Waarschuwingstekst 4" xfId="617" xr:uid="{00000000-0005-0000-0000-000003050000}"/>
    <cellStyle name="Warning Text" xfId="618" xr:uid="{00000000-0005-0000-0000-000004050000}"/>
    <cellStyle name="Warning Text 2" xfId="1268" xr:uid="{00000000-0005-0000-0000-000005050000}"/>
    <cellStyle name="Warning Text 3" xfId="1269" xr:uid="{00000000-0005-0000-0000-000006050000}"/>
    <cellStyle name="Warning Text 4" xfId="1267" xr:uid="{00000000-0005-0000-0000-000007050000}"/>
  </cellStyles>
  <dxfs count="0"/>
  <tableStyles count="0" defaultTableStyle="TableStyleMedium9" defaultPivotStyle="PivotStyleLight16"/>
  <colors>
    <mruColors>
      <color rgb="FF969696"/>
      <color rgb="FFFF33CC"/>
      <color rgb="FFEBF199"/>
      <color rgb="FFFFFF99"/>
      <color rgb="FF196E4B"/>
      <color rgb="FF000000"/>
      <color rgb="FFFF9900"/>
      <color rgb="FF99FF99"/>
      <color rgb="FFFF99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_Water_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_PIDPA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_Fary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_IWVB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_De%20Watergroep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_IWVA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_VIVAQUA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_Knokke-Heis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 IV = V"/>
      <sheetName val="Controle V = VI"/>
      <sheetName val="Bijlage IV_Water_Link kw1"/>
      <sheetName val="Bijlage IV_Water_Link kw2"/>
      <sheetName val="Bijlage IV_Water_Link kw3"/>
      <sheetName val="Bijlage IV_Water_Link kw4"/>
      <sheetName val="Bijlage V_Water_Link"/>
      <sheetName val="Bijlage VI_Water_Link"/>
    </sheetNames>
    <sheetDataSet>
      <sheetData sheetId="0">
        <row r="5">
          <cell r="H5">
            <v>-247.73000000044703</v>
          </cell>
        </row>
      </sheetData>
      <sheetData sheetId="1">
        <row r="64">
          <cell r="I64">
            <v>3334</v>
          </cell>
        </row>
      </sheetData>
      <sheetData sheetId="2">
        <row r="12">
          <cell r="C12">
            <v>2467080.5699999998</v>
          </cell>
        </row>
      </sheetData>
      <sheetData sheetId="3">
        <row r="12">
          <cell r="C12">
            <v>3079343.7</v>
          </cell>
        </row>
        <row r="21">
          <cell r="C21"/>
          <cell r="D21"/>
          <cell r="E21"/>
          <cell r="F21"/>
        </row>
      </sheetData>
      <sheetData sheetId="4">
        <row r="12">
          <cell r="C12">
            <v>613158.05000000005</v>
          </cell>
        </row>
      </sheetData>
      <sheetData sheetId="5">
        <row r="12">
          <cell r="C12">
            <v>2145584.2199999997</v>
          </cell>
        </row>
      </sheetData>
      <sheetData sheetId="6"/>
      <sheetData sheetId="7">
        <row r="21">
          <cell r="C21">
            <v>196494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 IV = V"/>
      <sheetName val="Controle V = VI"/>
      <sheetName val="Bijlage IV_PIDPA kw1"/>
      <sheetName val="Bijlage IV_PIDPA kw2"/>
      <sheetName val="Bijlage IV_PIDPA kw3"/>
      <sheetName val="Bijlage IV_PIDPA kw4"/>
      <sheetName val="Bijlage V_PIDPA"/>
      <sheetName val="Bijlage VI_PIDPA"/>
    </sheetNames>
    <sheetDataSet>
      <sheetData sheetId="0">
        <row r="5">
          <cell r="H5">
            <v>0</v>
          </cell>
        </row>
      </sheetData>
      <sheetData sheetId="1"/>
      <sheetData sheetId="2">
        <row r="12">
          <cell r="C12">
            <v>4642270.9400000004</v>
          </cell>
        </row>
      </sheetData>
      <sheetData sheetId="3">
        <row r="12">
          <cell r="C12">
            <v>3325451.57</v>
          </cell>
        </row>
      </sheetData>
      <sheetData sheetId="4">
        <row r="12">
          <cell r="C12">
            <v>4232402.7</v>
          </cell>
        </row>
      </sheetData>
      <sheetData sheetId="5">
        <row r="12">
          <cell r="C12">
            <v>4618304.53</v>
          </cell>
        </row>
      </sheetData>
      <sheetData sheetId="6">
        <row r="13">
          <cell r="C13">
            <v>575704</v>
          </cell>
        </row>
      </sheetData>
      <sheetData sheetId="7"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 IV = V"/>
      <sheetName val="Controle V = VI"/>
      <sheetName val="Bijlage IV_Farys kw1"/>
      <sheetName val="Bijlage IV_Farys kw2"/>
      <sheetName val="Bijlage IV_Farys kw3"/>
      <sheetName val="Bijlage IV_Farys kw4"/>
      <sheetName val="Bijlage V_Farys"/>
      <sheetName val="Bijlage VI_Farys"/>
    </sheetNames>
    <sheetDataSet>
      <sheetData sheetId="0">
        <row r="5">
          <cell r="H5">
            <v>1646.3999999910593</v>
          </cell>
        </row>
      </sheetData>
      <sheetData sheetId="1">
        <row r="64">
          <cell r="I64">
            <v>51126</v>
          </cell>
        </row>
      </sheetData>
      <sheetData sheetId="2">
        <row r="12">
          <cell r="C12">
            <v>178434.59</v>
          </cell>
        </row>
      </sheetData>
      <sheetData sheetId="3">
        <row r="12">
          <cell r="C12">
            <v>5978724.3200000003</v>
          </cell>
        </row>
      </sheetData>
      <sheetData sheetId="4">
        <row r="12">
          <cell r="C12">
            <v>3067584.75</v>
          </cell>
        </row>
      </sheetData>
      <sheetData sheetId="5">
        <row r="12">
          <cell r="C12">
            <v>4662466.25</v>
          </cell>
        </row>
      </sheetData>
      <sheetData sheetId="6">
        <row r="13">
          <cell r="C13">
            <v>636467</v>
          </cell>
        </row>
      </sheetData>
      <sheetData sheetId="7">
        <row r="21">
          <cell r="C21">
            <v>10980</v>
          </cell>
          <cell r="D21">
            <v>605181.36100000003</v>
          </cell>
          <cell r="E21">
            <v>1172572.2104</v>
          </cell>
          <cell r="F21">
            <v>0</v>
          </cell>
          <cell r="G21">
            <v>2</v>
          </cell>
          <cell r="H21">
            <v>144.86000000000001</v>
          </cell>
          <cell r="I21">
            <v>491</v>
          </cell>
          <cell r="J21">
            <v>34059.739600000001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1172572.2104</v>
          </cell>
          <cell r="R21">
            <v>146</v>
          </cell>
          <cell r="S21">
            <v>328633.64</v>
          </cell>
          <cell r="T21">
            <v>539283.14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539283.14</v>
          </cell>
          <cell r="AG21">
            <v>44</v>
          </cell>
          <cell r="AH21">
            <v>1139.72</v>
          </cell>
          <cell r="AI21">
            <v>1848.32</v>
          </cell>
          <cell r="AJ21">
            <v>0</v>
          </cell>
          <cell r="AK21">
            <v>0</v>
          </cell>
          <cell r="AL21">
            <v>0</v>
          </cell>
          <cell r="AM21">
            <v>3</v>
          </cell>
          <cell r="AN21">
            <v>50.05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1848.32</v>
          </cell>
          <cell r="AV21">
            <v>37</v>
          </cell>
          <cell r="AW21">
            <v>9645</v>
          </cell>
          <cell r="AX21">
            <v>5742.73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5742.73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 IV = V"/>
      <sheetName val="Controle V = VI"/>
      <sheetName val="Bijlage IV_IWVB kw1"/>
      <sheetName val="Bijlage IV_IWVB kw2"/>
      <sheetName val="Bijlage IV_IWVB kw3"/>
      <sheetName val="Bijlage IV_IWVB kw4"/>
      <sheetName val="Bijlage V_IWVB"/>
      <sheetName val="Bijlage VI_IWVB"/>
    </sheetNames>
    <sheetDataSet>
      <sheetData sheetId="0">
        <row r="5">
          <cell r="H5">
            <v>369.1900000013411</v>
          </cell>
        </row>
      </sheetData>
      <sheetData sheetId="1"/>
      <sheetData sheetId="2">
        <row r="12">
          <cell r="C12">
            <v>211630.57</v>
          </cell>
        </row>
      </sheetData>
      <sheetData sheetId="3">
        <row r="12">
          <cell r="C12">
            <v>107996.12</v>
          </cell>
        </row>
      </sheetData>
      <sheetData sheetId="4">
        <row r="12">
          <cell r="C12">
            <v>389323.41000000003</v>
          </cell>
        </row>
      </sheetData>
      <sheetData sheetId="5">
        <row r="12">
          <cell r="C12">
            <v>590131.68000000005</v>
          </cell>
        </row>
      </sheetData>
      <sheetData sheetId="6">
        <row r="13">
          <cell r="C13">
            <v>100580</v>
          </cell>
        </row>
      </sheetData>
      <sheetData sheetId="7">
        <row r="21">
          <cell r="C21">
            <v>6405</v>
          </cell>
          <cell r="D21">
            <v>563077</v>
          </cell>
          <cell r="E21">
            <v>678420.3</v>
          </cell>
          <cell r="F21">
            <v>0</v>
          </cell>
          <cell r="G21">
            <v>1</v>
          </cell>
          <cell r="H21">
            <v>63.55</v>
          </cell>
          <cell r="I21">
            <v>186</v>
          </cell>
          <cell r="J21">
            <v>9274.2799999999988</v>
          </cell>
          <cell r="K21">
            <v>0</v>
          </cell>
          <cell r="L21">
            <v>0</v>
          </cell>
          <cell r="M21">
            <v>0</v>
          </cell>
          <cell r="N21">
            <v>390117.17</v>
          </cell>
          <cell r="O21">
            <v>0</v>
          </cell>
          <cell r="P21">
            <v>262973.3</v>
          </cell>
          <cell r="Q21">
            <v>805564.16999999993</v>
          </cell>
          <cell r="R21">
            <v>37</v>
          </cell>
          <cell r="S21">
            <v>40435</v>
          </cell>
          <cell r="T21">
            <v>43236.4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43236.4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2</v>
          </cell>
          <cell r="AW21">
            <v>7011</v>
          </cell>
          <cell r="AX21">
            <v>5165.8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5165.8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 IV = V"/>
      <sheetName val="Controle V = VI"/>
      <sheetName val="Bijlage IV_De Watergroep kw1"/>
      <sheetName val="Bijlage IV_De Watergroep kw2"/>
      <sheetName val="Bijlage IV_De Watergroep kw3"/>
      <sheetName val="Bijlage IV_De Watergroep kw4"/>
      <sheetName val="Bijlage V_De Watergroep"/>
      <sheetName val="Bijlage VI_De Watergroep"/>
    </sheetNames>
    <sheetDataSet>
      <sheetData sheetId="0">
        <row r="5">
          <cell r="H5">
            <v>-9.3877315521240234E-7</v>
          </cell>
        </row>
      </sheetData>
      <sheetData sheetId="1">
        <row r="64">
          <cell r="I64">
            <v>1475139</v>
          </cell>
        </row>
      </sheetData>
      <sheetData sheetId="2">
        <row r="12">
          <cell r="C12">
            <v>4041909.4299999978</v>
          </cell>
        </row>
      </sheetData>
      <sheetData sheetId="3">
        <row r="12">
          <cell r="C12">
            <v>9616974.7699999958</v>
          </cell>
        </row>
      </sheetData>
      <sheetData sheetId="4">
        <row r="12">
          <cell r="C12">
            <v>8712836.5099999905</v>
          </cell>
        </row>
      </sheetData>
      <sheetData sheetId="5">
        <row r="12">
          <cell r="C12">
            <v>9695580.1699999776</v>
          </cell>
        </row>
      </sheetData>
      <sheetData sheetId="6">
        <row r="13">
          <cell r="C13">
            <v>1357973</v>
          </cell>
        </row>
      </sheetData>
      <sheetData sheetId="7"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 IV = V"/>
      <sheetName val="Controle V = VI"/>
      <sheetName val="Bijlage IV_IWVA kw1"/>
      <sheetName val="Bijlage IV_IWVA kw2"/>
      <sheetName val="Bijlage IV_IWVA kw3"/>
      <sheetName val="Bijlage IV_IWVA kw4"/>
      <sheetName val="Bijlage V_IWVA"/>
      <sheetName val="Bijlage VI_IWVA"/>
    </sheetNames>
    <sheetDataSet>
      <sheetData sheetId="0">
        <row r="5">
          <cell r="H5">
            <v>7.8696757555007935E-8</v>
          </cell>
        </row>
      </sheetData>
      <sheetData sheetId="1"/>
      <sheetData sheetId="2">
        <row r="12">
          <cell r="C12">
            <v>346992.71460000001</v>
          </cell>
        </row>
      </sheetData>
      <sheetData sheetId="3">
        <row r="12">
          <cell r="C12">
            <v>435473.63690000097</v>
          </cell>
        </row>
      </sheetData>
      <sheetData sheetId="4">
        <row r="12">
          <cell r="C12">
            <v>641613.35979999998</v>
          </cell>
        </row>
      </sheetData>
      <sheetData sheetId="5">
        <row r="12">
          <cell r="C12">
            <v>321119.01</v>
          </cell>
        </row>
      </sheetData>
      <sheetData sheetId="6">
        <row r="13">
          <cell r="C13">
            <v>53738</v>
          </cell>
        </row>
      </sheetData>
      <sheetData sheetId="7">
        <row r="21">
          <cell r="C21">
            <v>53190</v>
          </cell>
          <cell r="D21">
            <v>2449819</v>
          </cell>
          <cell r="E21">
            <v>4482487.0420000125</v>
          </cell>
          <cell r="F21">
            <v>0</v>
          </cell>
          <cell r="G21">
            <v>253</v>
          </cell>
          <cell r="H21">
            <v>24712.038499999999</v>
          </cell>
          <cell r="I21">
            <v>2563</v>
          </cell>
          <cell r="J21">
            <v>160558.9764000001</v>
          </cell>
          <cell r="K21">
            <v>0</v>
          </cell>
          <cell r="L21">
            <v>0</v>
          </cell>
          <cell r="M21">
            <v>18809</v>
          </cell>
          <cell r="N21">
            <v>1653210.139900001</v>
          </cell>
          <cell r="O21">
            <v>15497</v>
          </cell>
          <cell r="P21">
            <v>1327835.6972999992</v>
          </cell>
          <cell r="Q21">
            <v>4807861.4846000131</v>
          </cell>
          <cell r="R21">
            <v>1226</v>
          </cell>
          <cell r="S21">
            <v>1427987</v>
          </cell>
          <cell r="T21">
            <v>1224337.8612000011</v>
          </cell>
          <cell r="U21">
            <v>0</v>
          </cell>
          <cell r="V21">
            <v>73</v>
          </cell>
          <cell r="W21">
            <v>12625.5</v>
          </cell>
          <cell r="X21">
            <v>49</v>
          </cell>
          <cell r="Y21">
            <v>12692.321599999999</v>
          </cell>
          <cell r="Z21">
            <v>0</v>
          </cell>
          <cell r="AA21">
            <v>0</v>
          </cell>
          <cell r="AB21">
            <v>412</v>
          </cell>
          <cell r="AC21">
            <v>140880.58439999999</v>
          </cell>
          <cell r="AD21">
            <v>190</v>
          </cell>
          <cell r="AE21">
            <v>79173.664399999994</v>
          </cell>
          <cell r="AF21">
            <v>1286044.781200001</v>
          </cell>
          <cell r="AG21">
            <v>119</v>
          </cell>
          <cell r="AH21">
            <v>4117</v>
          </cell>
          <cell r="AI21">
            <v>5726.4036000000015</v>
          </cell>
          <cell r="AJ21">
            <v>0</v>
          </cell>
          <cell r="AK21">
            <v>0</v>
          </cell>
          <cell r="AL21">
            <v>0</v>
          </cell>
          <cell r="AM21">
            <v>13</v>
          </cell>
          <cell r="AN21">
            <v>531.74639999999999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5726.4036000000015</v>
          </cell>
          <cell r="AV21">
            <v>379</v>
          </cell>
          <cell r="AW21">
            <v>218537</v>
          </cell>
          <cell r="AX21">
            <v>101884.4458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101884.4458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 IV = V"/>
      <sheetName val="Controle V = VI"/>
      <sheetName val="Bijlage IV_VIVAQUA kw1"/>
      <sheetName val="Bijlage IV_VIVAQUA kw2"/>
      <sheetName val="Bijlage IV_VIVAQUA kw3"/>
      <sheetName val="Bijlage IV_VIVAQUA kw4"/>
      <sheetName val="Bijlage V_VIVAQUA"/>
      <sheetName val="Bijlage VI_VIVAQUA"/>
    </sheetNames>
    <sheetDataSet>
      <sheetData sheetId="0">
        <row r="5">
          <cell r="H5">
            <v>-146.43999999994412</v>
          </cell>
        </row>
      </sheetData>
      <sheetData sheetId="1">
        <row r="64">
          <cell r="I64">
            <v>404</v>
          </cell>
        </row>
      </sheetData>
      <sheetData sheetId="2">
        <row r="12">
          <cell r="C12">
            <v>15272.14</v>
          </cell>
        </row>
      </sheetData>
      <sheetData sheetId="3">
        <row r="12">
          <cell r="C12">
            <v>-396.8</v>
          </cell>
        </row>
      </sheetData>
      <sheetData sheetId="4">
        <row r="12">
          <cell r="C12">
            <v>8984.2099999999991</v>
          </cell>
        </row>
      </sheetData>
      <sheetData sheetId="5">
        <row r="12">
          <cell r="C12">
            <v>391238.49</v>
          </cell>
        </row>
      </sheetData>
      <sheetData sheetId="6">
        <row r="13">
          <cell r="C13">
            <v>15438</v>
          </cell>
        </row>
      </sheetData>
      <sheetData sheetId="7">
        <row r="16">
          <cell r="C16">
            <v>15374</v>
          </cell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 IV = V"/>
      <sheetName val="Controle V = VI"/>
      <sheetName val="Bijlage IV_Knokke-Heist kw1"/>
      <sheetName val="Bijlage IV_Knokke-Heist kw2"/>
      <sheetName val="Bijlage IV_Knokke-Heist kw3"/>
      <sheetName val="Bijlage IV_Knokke-Heist kw4"/>
      <sheetName val="Bijlage V_Knokke-Heist"/>
      <sheetName val="Bijlage VI_Knokke-Heist"/>
    </sheetNames>
    <sheetDataSet>
      <sheetData sheetId="0">
        <row r="5">
          <cell r="H5">
            <v>425.81000000005588</v>
          </cell>
        </row>
      </sheetData>
      <sheetData sheetId="1"/>
      <sheetData sheetId="2">
        <row r="12">
          <cell r="C12">
            <v>1972.61</v>
          </cell>
        </row>
      </sheetData>
      <sheetData sheetId="3">
        <row r="12">
          <cell r="C12">
            <v>333080.18</v>
          </cell>
        </row>
      </sheetData>
      <sheetData sheetId="4">
        <row r="12">
          <cell r="C12">
            <v>189487.48</v>
          </cell>
        </row>
      </sheetData>
      <sheetData sheetId="5">
        <row r="12">
          <cell r="C12">
            <v>143005.29999999999</v>
          </cell>
        </row>
      </sheetData>
      <sheetData sheetId="6">
        <row r="13">
          <cell r="C13">
            <v>25881</v>
          </cell>
        </row>
      </sheetData>
      <sheetData sheetId="7">
        <row r="15">
          <cell r="C15">
            <v>24878</v>
          </cell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60"/>
  <sheetViews>
    <sheetView zoomScale="80" zoomScaleNormal="8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AL9" sqref="AL9"/>
    </sheetView>
  </sheetViews>
  <sheetFormatPr defaultColWidth="9.08984375" defaultRowHeight="12.5" outlineLevelCol="1" x14ac:dyDescent="0.25"/>
  <cols>
    <col min="1" max="1" width="19.90625" style="2" customWidth="1"/>
    <col min="2" max="5" width="11.453125" style="2" customWidth="1"/>
    <col min="6" max="15" width="11.453125" style="2" hidden="1" customWidth="1" outlineLevel="1"/>
    <col min="16" max="16" width="11.453125" style="2" customWidth="1" collapsed="1"/>
    <col min="17" max="20" width="11.453125" style="2" customWidth="1"/>
    <col min="21" max="25" width="11.453125" style="2" hidden="1" customWidth="1" outlineLevel="1"/>
    <col min="26" max="26" width="11.453125" style="3" hidden="1" customWidth="1" outlineLevel="1"/>
    <col min="27" max="27" width="11.453125" style="12" hidden="1" customWidth="1" outlineLevel="1"/>
    <col min="28" max="30" width="11.453125" style="3" hidden="1" customWidth="1" outlineLevel="1"/>
    <col min="31" max="31" width="11.453125" style="2" customWidth="1" collapsed="1"/>
    <col min="32" max="42" width="10.453125" style="2" customWidth="1"/>
    <col min="43" max="16384" width="9.08984375" style="2"/>
  </cols>
  <sheetData>
    <row r="1" spans="1:42" ht="31.5" customHeight="1" x14ac:dyDescent="0.25">
      <c r="A1" s="1" t="s">
        <v>43</v>
      </c>
      <c r="B1" s="3"/>
    </row>
    <row r="2" spans="1:42" x14ac:dyDescent="0.25">
      <c r="A2" s="9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  <c r="AB2" s="8"/>
      <c r="AC2" s="8"/>
      <c r="AD2" s="8"/>
    </row>
    <row r="3" spans="1:42" ht="13" x14ac:dyDescent="0.25">
      <c r="A3" s="70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42" ht="51.75" customHeight="1" x14ac:dyDescent="0.25">
      <c r="A4" s="13"/>
      <c r="B4" s="61" t="s">
        <v>12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0" t="s">
        <v>13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78" t="s">
        <v>2</v>
      </c>
      <c r="AG4" s="79"/>
      <c r="AH4" s="79"/>
      <c r="AI4" s="79"/>
      <c r="AJ4" s="79"/>
      <c r="AK4" s="79"/>
      <c r="AL4" s="80" t="s">
        <v>12</v>
      </c>
      <c r="AM4" s="81"/>
      <c r="AN4" s="80" t="s">
        <v>13</v>
      </c>
      <c r="AO4" s="81"/>
      <c r="AP4" s="72" t="s">
        <v>36</v>
      </c>
    </row>
    <row r="5" spans="1:42" ht="25.5" customHeight="1" x14ac:dyDescent="0.25">
      <c r="A5" s="58" t="s">
        <v>33</v>
      </c>
      <c r="B5" s="68" t="s">
        <v>7</v>
      </c>
      <c r="C5" s="63" t="s">
        <v>8</v>
      </c>
      <c r="D5" s="63" t="s">
        <v>18</v>
      </c>
      <c r="E5" s="63" t="s">
        <v>19</v>
      </c>
      <c r="F5" s="66" t="s">
        <v>20</v>
      </c>
      <c r="G5" s="67"/>
      <c r="H5" s="67"/>
      <c r="I5" s="67"/>
      <c r="J5" s="67"/>
      <c r="K5" s="68"/>
      <c r="L5" s="65" t="s">
        <v>21</v>
      </c>
      <c r="M5" s="61"/>
      <c r="N5" s="61"/>
      <c r="O5" s="62"/>
      <c r="P5" s="63" t="s">
        <v>22</v>
      </c>
      <c r="Q5" s="60" t="s">
        <v>7</v>
      </c>
      <c r="R5" s="60" t="s">
        <v>8</v>
      </c>
      <c r="S5" s="60" t="s">
        <v>18</v>
      </c>
      <c r="T5" s="60" t="s">
        <v>19</v>
      </c>
      <c r="U5" s="60" t="s">
        <v>20</v>
      </c>
      <c r="V5" s="60"/>
      <c r="W5" s="60"/>
      <c r="X5" s="60"/>
      <c r="Y5" s="60"/>
      <c r="Z5" s="60"/>
      <c r="AA5" s="60" t="s">
        <v>21</v>
      </c>
      <c r="AB5" s="60"/>
      <c r="AC5" s="60"/>
      <c r="AD5" s="60"/>
      <c r="AE5" s="60" t="s">
        <v>22</v>
      </c>
      <c r="AF5" s="84" t="s">
        <v>7</v>
      </c>
      <c r="AG5" s="73" t="s">
        <v>8</v>
      </c>
      <c r="AH5" s="73" t="s">
        <v>18</v>
      </c>
      <c r="AI5" s="73" t="s">
        <v>19</v>
      </c>
      <c r="AJ5" s="76" t="s">
        <v>0</v>
      </c>
      <c r="AK5" s="73" t="s">
        <v>37</v>
      </c>
      <c r="AL5" s="76" t="s">
        <v>0</v>
      </c>
      <c r="AM5" s="76" t="s">
        <v>1</v>
      </c>
      <c r="AN5" s="76" t="s">
        <v>0</v>
      </c>
      <c r="AO5" s="74" t="s">
        <v>1</v>
      </c>
      <c r="AP5" s="73"/>
    </row>
    <row r="6" spans="1:42" ht="25.5" customHeight="1" x14ac:dyDescent="0.25">
      <c r="A6" s="59"/>
      <c r="B6" s="69"/>
      <c r="C6" s="64"/>
      <c r="D6" s="64"/>
      <c r="E6" s="64"/>
      <c r="F6" s="65" t="s">
        <v>26</v>
      </c>
      <c r="G6" s="62"/>
      <c r="H6" s="65" t="s">
        <v>27</v>
      </c>
      <c r="I6" s="62"/>
      <c r="J6" s="65" t="s">
        <v>28</v>
      </c>
      <c r="K6" s="62"/>
      <c r="L6" s="65" t="s">
        <v>10</v>
      </c>
      <c r="M6" s="62"/>
      <c r="N6" s="65" t="s">
        <v>11</v>
      </c>
      <c r="O6" s="62"/>
      <c r="P6" s="64"/>
      <c r="Q6" s="60"/>
      <c r="R6" s="60"/>
      <c r="S6" s="60"/>
      <c r="T6" s="60"/>
      <c r="U6" s="60" t="s">
        <v>26</v>
      </c>
      <c r="V6" s="60"/>
      <c r="W6" s="60" t="s">
        <v>27</v>
      </c>
      <c r="X6" s="60"/>
      <c r="Y6" s="60" t="s">
        <v>28</v>
      </c>
      <c r="Z6" s="60"/>
      <c r="AA6" s="60" t="s">
        <v>10</v>
      </c>
      <c r="AB6" s="60"/>
      <c r="AC6" s="60" t="s">
        <v>11</v>
      </c>
      <c r="AD6" s="60"/>
      <c r="AE6" s="60"/>
      <c r="AF6" s="84"/>
      <c r="AG6" s="73"/>
      <c r="AH6" s="73"/>
      <c r="AI6" s="73"/>
      <c r="AJ6" s="77"/>
      <c r="AK6" s="73"/>
      <c r="AL6" s="77"/>
      <c r="AM6" s="77"/>
      <c r="AN6" s="77"/>
      <c r="AO6" s="75"/>
      <c r="AP6" s="73"/>
    </row>
    <row r="7" spans="1:42" ht="25.5" thickBot="1" x14ac:dyDescent="0.3">
      <c r="A7" s="6"/>
      <c r="B7" s="21"/>
      <c r="C7" s="20" t="s">
        <v>5</v>
      </c>
      <c r="D7" s="20" t="s">
        <v>6</v>
      </c>
      <c r="E7" s="20" t="s">
        <v>6</v>
      </c>
      <c r="F7" s="20" t="s">
        <v>31</v>
      </c>
      <c r="G7" s="20" t="s">
        <v>6</v>
      </c>
      <c r="H7" s="20" t="s">
        <v>31</v>
      </c>
      <c r="I7" s="20" t="s">
        <v>6</v>
      </c>
      <c r="J7" s="20" t="s">
        <v>31</v>
      </c>
      <c r="K7" s="20" t="s">
        <v>6</v>
      </c>
      <c r="L7" s="23" t="s">
        <v>31</v>
      </c>
      <c r="M7" s="20" t="s">
        <v>6</v>
      </c>
      <c r="N7" s="23" t="s">
        <v>31</v>
      </c>
      <c r="O7" s="20" t="s">
        <v>6</v>
      </c>
      <c r="P7" s="22"/>
      <c r="Q7" s="22"/>
      <c r="R7" s="20" t="s">
        <v>5</v>
      </c>
      <c r="S7" s="20" t="s">
        <v>6</v>
      </c>
      <c r="T7" s="20" t="s">
        <v>6</v>
      </c>
      <c r="U7" s="20" t="s">
        <v>31</v>
      </c>
      <c r="V7" s="20" t="s">
        <v>6</v>
      </c>
      <c r="W7" s="20" t="s">
        <v>31</v>
      </c>
      <c r="X7" s="20" t="s">
        <v>6</v>
      </c>
      <c r="Y7" s="20" t="s">
        <v>31</v>
      </c>
      <c r="Z7" s="20" t="s">
        <v>6</v>
      </c>
      <c r="AA7" s="22" t="s">
        <v>31</v>
      </c>
      <c r="AB7" s="20" t="s">
        <v>6</v>
      </c>
      <c r="AC7" s="22" t="s">
        <v>31</v>
      </c>
      <c r="AD7" s="20" t="s">
        <v>6</v>
      </c>
      <c r="AE7" s="22"/>
      <c r="AF7" s="24"/>
      <c r="AG7" s="5" t="s">
        <v>5</v>
      </c>
      <c r="AH7" s="5" t="s">
        <v>6</v>
      </c>
      <c r="AI7" s="5" t="s">
        <v>6</v>
      </c>
      <c r="AJ7" s="5"/>
      <c r="AK7" s="14"/>
      <c r="AL7" s="5" t="s">
        <v>6</v>
      </c>
      <c r="AM7" s="19"/>
      <c r="AN7" s="5" t="s">
        <v>6</v>
      </c>
      <c r="AO7" s="18"/>
      <c r="AP7" s="5"/>
    </row>
    <row r="8" spans="1:42" x14ac:dyDescent="0.25">
      <c r="A8" s="15" t="s">
        <v>38</v>
      </c>
      <c r="B8" s="38">
        <f>'[1]Bijlage IV_Water_Link kw2'!C$21</f>
        <v>0</v>
      </c>
      <c r="C8" s="38">
        <f>'[1]Bijlage IV_Water_Link kw2'!D$21</f>
        <v>0</v>
      </c>
      <c r="D8" s="38">
        <f>'[1]Bijlage IV_Water_Link kw2'!E$21</f>
        <v>0</v>
      </c>
      <c r="E8" s="38">
        <f>'[1]Bijlage IV_Water_Link kw2'!F$21</f>
        <v>0</v>
      </c>
      <c r="F8" s="38">
        <f>'[1]Bijlage IV_Water_Link kw2'!G$21</f>
        <v>0</v>
      </c>
      <c r="G8" s="38">
        <f>'[1]Bijlage IV_Water_Link kw2'!H$21</f>
        <v>0</v>
      </c>
      <c r="H8" s="38">
        <f>'[1]Bijlage IV_Water_Link kw2'!I$21</f>
        <v>0</v>
      </c>
      <c r="I8" s="38">
        <f>'[1]Bijlage IV_Water_Link kw2'!J$21</f>
        <v>0</v>
      </c>
      <c r="J8" s="38">
        <f>'[1]Bijlage IV_Water_Link kw2'!K$21</f>
        <v>0</v>
      </c>
      <c r="K8" s="38">
        <f>'[1]Bijlage IV_Water_Link kw2'!L$21</f>
        <v>0</v>
      </c>
      <c r="L8" s="38">
        <f>'[1]Bijlage IV_Water_Link kw2'!M$21</f>
        <v>0</v>
      </c>
      <c r="M8" s="38">
        <f>'[1]Bijlage IV_Water_Link kw2'!N$21</f>
        <v>0</v>
      </c>
      <c r="N8" s="38">
        <f>'[1]Bijlage IV_Water_Link kw2'!O$21</f>
        <v>0</v>
      </c>
      <c r="O8" s="38">
        <f>'[1]Bijlage IV_Water_Link kw2'!P$21</f>
        <v>0</v>
      </c>
      <c r="P8" s="38">
        <f>'[1]Bijlage IV_Water_Link kw2'!Q$21</f>
        <v>0</v>
      </c>
      <c r="Q8" s="38">
        <f>'[1]Bijlage IV_Water_Link kw2'!R$21</f>
        <v>0</v>
      </c>
      <c r="R8" s="38">
        <f>'[1]Bijlage IV_Water_Link kw2'!S$21</f>
        <v>0</v>
      </c>
      <c r="S8" s="38">
        <f>'[1]Bijlage IV_Water_Link kw2'!T$21</f>
        <v>0</v>
      </c>
      <c r="T8" s="38">
        <f>'[1]Bijlage IV_Water_Link kw2'!U$21</f>
        <v>0</v>
      </c>
      <c r="U8" s="38">
        <f>'[1]Bijlage IV_Water_Link kw2'!V$21</f>
        <v>0</v>
      </c>
      <c r="V8" s="38">
        <f>'[1]Bijlage IV_Water_Link kw2'!W$21</f>
        <v>0</v>
      </c>
      <c r="W8" s="38">
        <f>'[1]Bijlage IV_Water_Link kw2'!X$21</f>
        <v>0</v>
      </c>
      <c r="X8" s="38">
        <f>'[1]Bijlage IV_Water_Link kw2'!Y$21</f>
        <v>0</v>
      </c>
      <c r="Y8" s="38">
        <f>'[1]Bijlage IV_Water_Link kw2'!Z$21</f>
        <v>0</v>
      </c>
      <c r="Z8" s="38">
        <f>'[1]Bijlage IV_Water_Link kw2'!AA$21</f>
        <v>0</v>
      </c>
      <c r="AA8" s="38">
        <f>'[1]Bijlage IV_Water_Link kw2'!AB$21</f>
        <v>0</v>
      </c>
      <c r="AB8" s="38">
        <f>'[1]Bijlage IV_Water_Link kw2'!AC$21</f>
        <v>0</v>
      </c>
      <c r="AC8" s="38">
        <f>'[1]Bijlage IV_Water_Link kw2'!AD$21</f>
        <v>0</v>
      </c>
      <c r="AD8" s="38">
        <f>'[1]Bijlage IV_Water_Link kw2'!AE$21</f>
        <v>0</v>
      </c>
      <c r="AE8" s="38">
        <f>'[1]Bijlage IV_Water_Link kw2'!AF$21</f>
        <v>0</v>
      </c>
      <c r="AF8" s="31">
        <f t="shared" ref="AF8" si="0">SUM(B8,Q8)</f>
        <v>0</v>
      </c>
      <c r="AG8" s="31">
        <f t="shared" ref="AG8" si="1">SUM(C8,R8)</f>
        <v>0</v>
      </c>
      <c r="AH8" s="31">
        <f t="shared" ref="AH8" si="2">SUM(D8,S8)</f>
        <v>0</v>
      </c>
      <c r="AI8" s="31">
        <f t="shared" ref="AI8" si="3">SUM(E8,T8)</f>
        <v>0</v>
      </c>
      <c r="AJ8" s="32">
        <f t="shared" ref="AJ8" si="4">(M8-O8)+(AB8-AD8)</f>
        <v>0</v>
      </c>
      <c r="AK8" s="32">
        <f t="shared" ref="AK8" si="5">P8+AE8</f>
        <v>0</v>
      </c>
      <c r="AL8" s="32">
        <f>M8-O8</f>
        <v>0</v>
      </c>
      <c r="AM8" s="32">
        <f t="shared" ref="AM8" si="6">D8+E8+AL8</f>
        <v>0</v>
      </c>
      <c r="AN8" s="32">
        <f t="shared" ref="AN8" si="7">AB8-AD8</f>
        <v>0</v>
      </c>
      <c r="AO8" s="32">
        <f t="shared" ref="AO8" si="8">S8+T8+AN8</f>
        <v>0</v>
      </c>
      <c r="AP8" s="33">
        <f t="shared" ref="AP8" si="9">AI8+AK8</f>
        <v>0</v>
      </c>
    </row>
    <row r="9" spans="1:42" x14ac:dyDescent="0.25">
      <c r="A9" s="16" t="s">
        <v>34</v>
      </c>
      <c r="B9" s="10">
        <f>'[2]Bijlage VI_PIDPA'!C$21</f>
        <v>0</v>
      </c>
      <c r="C9" s="10">
        <f>'[2]Bijlage VI_PIDPA'!D$21</f>
        <v>0</v>
      </c>
      <c r="D9" s="10">
        <f>'[2]Bijlage VI_PIDPA'!E$21</f>
        <v>0</v>
      </c>
      <c r="E9" s="10">
        <f>'[2]Bijlage VI_PIDPA'!F$21</f>
        <v>0</v>
      </c>
      <c r="F9" s="10">
        <f>'[2]Bijlage VI_PIDPA'!G$21</f>
        <v>0</v>
      </c>
      <c r="G9" s="10">
        <f>'[2]Bijlage VI_PIDPA'!H$21</f>
        <v>0</v>
      </c>
      <c r="H9" s="10">
        <f>'[2]Bijlage VI_PIDPA'!I$21</f>
        <v>0</v>
      </c>
      <c r="I9" s="10">
        <f>'[2]Bijlage VI_PIDPA'!J$21</f>
        <v>0</v>
      </c>
      <c r="J9" s="10">
        <f>'[2]Bijlage VI_PIDPA'!K$21</f>
        <v>0</v>
      </c>
      <c r="K9" s="10">
        <f>'[2]Bijlage VI_PIDPA'!L$21</f>
        <v>0</v>
      </c>
      <c r="L9" s="10">
        <f>'[2]Bijlage VI_PIDPA'!M$21</f>
        <v>0</v>
      </c>
      <c r="M9" s="10">
        <f>'[2]Bijlage VI_PIDPA'!N$21</f>
        <v>0</v>
      </c>
      <c r="N9" s="10">
        <f>'[2]Bijlage VI_PIDPA'!O$21</f>
        <v>0</v>
      </c>
      <c r="O9" s="10">
        <f>'[2]Bijlage VI_PIDPA'!P$21</f>
        <v>0</v>
      </c>
      <c r="P9" s="10">
        <f>'[2]Bijlage VI_PIDPA'!Q$21</f>
        <v>0</v>
      </c>
      <c r="Q9" s="10">
        <f>'[2]Bijlage VI_PIDPA'!R$21</f>
        <v>0</v>
      </c>
      <c r="R9" s="10">
        <f>'[2]Bijlage VI_PIDPA'!S$21</f>
        <v>0</v>
      </c>
      <c r="S9" s="10">
        <f>'[2]Bijlage VI_PIDPA'!T$21</f>
        <v>0</v>
      </c>
      <c r="T9" s="10">
        <f>'[2]Bijlage VI_PIDPA'!U$21</f>
        <v>0</v>
      </c>
      <c r="U9" s="10">
        <f>'[2]Bijlage VI_PIDPA'!V$21</f>
        <v>0</v>
      </c>
      <c r="V9" s="10">
        <f>'[2]Bijlage VI_PIDPA'!W$21</f>
        <v>0</v>
      </c>
      <c r="W9" s="10">
        <f>'[2]Bijlage VI_PIDPA'!X$21</f>
        <v>0</v>
      </c>
      <c r="X9" s="10">
        <f>'[2]Bijlage VI_PIDPA'!Y$21</f>
        <v>0</v>
      </c>
      <c r="Y9" s="10">
        <f>'[2]Bijlage VI_PIDPA'!Z$21</f>
        <v>0</v>
      </c>
      <c r="Z9" s="10">
        <f>'[2]Bijlage VI_PIDPA'!AA$21</f>
        <v>0</v>
      </c>
      <c r="AA9" s="10">
        <f>'[2]Bijlage VI_PIDPA'!AB$21</f>
        <v>0</v>
      </c>
      <c r="AB9" s="10">
        <f>'[2]Bijlage VI_PIDPA'!AC$21</f>
        <v>0</v>
      </c>
      <c r="AC9" s="10">
        <f>'[2]Bijlage VI_PIDPA'!AD$21</f>
        <v>0</v>
      </c>
      <c r="AD9" s="10">
        <f>'[2]Bijlage VI_PIDPA'!AE$21</f>
        <v>0</v>
      </c>
      <c r="AE9" s="10">
        <f>'[2]Bijlage VI_PIDPA'!AF$21</f>
        <v>0</v>
      </c>
      <c r="AF9" s="28">
        <f t="shared" ref="AF9:AF15" si="10">SUM(B9,Q9)</f>
        <v>0</v>
      </c>
      <c r="AG9" s="28">
        <f t="shared" ref="AG9:AI16" si="11">SUM(C9,R9)</f>
        <v>0</v>
      </c>
      <c r="AH9" s="28">
        <f t="shared" si="11"/>
        <v>0</v>
      </c>
      <c r="AI9" s="28">
        <f t="shared" si="11"/>
        <v>0</v>
      </c>
      <c r="AJ9" s="29">
        <f t="shared" ref="AJ9:AJ16" si="12">(M9-O9)+(AB9-AD9)</f>
        <v>0</v>
      </c>
      <c r="AK9" s="29">
        <f t="shared" ref="AK9:AK16" si="13">P9+AE9</f>
        <v>0</v>
      </c>
      <c r="AL9" s="29">
        <f t="shared" ref="AL9:AL16" si="14">M9-O9</f>
        <v>0</v>
      </c>
      <c r="AM9" s="29">
        <f t="shared" ref="AM9:AM16" si="15">D9+E9+AL9</f>
        <v>0</v>
      </c>
      <c r="AN9" s="29">
        <f t="shared" ref="AN9:AN16" si="16">AB9-AD9</f>
        <v>0</v>
      </c>
      <c r="AO9" s="29">
        <f t="shared" ref="AO9:AO16" si="17">S9+T9+AN9</f>
        <v>0</v>
      </c>
      <c r="AP9" s="30">
        <f t="shared" ref="AP9:AP16" si="18">AI9+AK9</f>
        <v>0</v>
      </c>
    </row>
    <row r="10" spans="1:42" x14ac:dyDescent="0.25">
      <c r="A10" s="16" t="s">
        <v>40</v>
      </c>
      <c r="B10" s="10">
        <f>'[3]Bijlage VI_Farys'!C$21</f>
        <v>10980</v>
      </c>
      <c r="C10" s="10">
        <f>'[3]Bijlage VI_Farys'!D$21</f>
        <v>605181.36100000003</v>
      </c>
      <c r="D10" s="10">
        <f>'[3]Bijlage VI_Farys'!E$21</f>
        <v>1172572.2104</v>
      </c>
      <c r="E10" s="10">
        <f>'[3]Bijlage VI_Farys'!F$21</f>
        <v>0</v>
      </c>
      <c r="F10" s="10">
        <f>'[3]Bijlage VI_Farys'!G$21</f>
        <v>2</v>
      </c>
      <c r="G10" s="10">
        <f>'[3]Bijlage VI_Farys'!H$21</f>
        <v>144.86000000000001</v>
      </c>
      <c r="H10" s="10">
        <f>'[3]Bijlage VI_Farys'!I$21</f>
        <v>491</v>
      </c>
      <c r="I10" s="10">
        <f>'[3]Bijlage VI_Farys'!J$21</f>
        <v>34059.739600000001</v>
      </c>
      <c r="J10" s="10">
        <f>'[3]Bijlage VI_Farys'!K$21</f>
        <v>0</v>
      </c>
      <c r="K10" s="10">
        <f>'[3]Bijlage VI_Farys'!L$21</f>
        <v>0</v>
      </c>
      <c r="L10" s="10">
        <f>'[3]Bijlage VI_Farys'!M$21</f>
        <v>0</v>
      </c>
      <c r="M10" s="10">
        <f>'[3]Bijlage VI_Farys'!N$21</f>
        <v>0</v>
      </c>
      <c r="N10" s="10">
        <f>'[3]Bijlage VI_Farys'!O$21</f>
        <v>0</v>
      </c>
      <c r="O10" s="10">
        <f>'[3]Bijlage VI_Farys'!P$21</f>
        <v>0</v>
      </c>
      <c r="P10" s="10">
        <f>'[3]Bijlage VI_Farys'!Q$21</f>
        <v>1172572.2104</v>
      </c>
      <c r="Q10" s="10">
        <f>'[3]Bijlage VI_Farys'!R$21</f>
        <v>146</v>
      </c>
      <c r="R10" s="10">
        <f>'[3]Bijlage VI_Farys'!S$21</f>
        <v>328633.64</v>
      </c>
      <c r="S10" s="10">
        <f>'[3]Bijlage VI_Farys'!T$21</f>
        <v>539283.14</v>
      </c>
      <c r="T10" s="10">
        <f>'[3]Bijlage VI_Farys'!U$21</f>
        <v>0</v>
      </c>
      <c r="U10" s="10">
        <f>'[3]Bijlage VI_Farys'!V$21</f>
        <v>0</v>
      </c>
      <c r="V10" s="10">
        <f>'[3]Bijlage VI_Farys'!W$21</f>
        <v>0</v>
      </c>
      <c r="W10" s="10">
        <f>'[3]Bijlage VI_Farys'!X$21</f>
        <v>0</v>
      </c>
      <c r="X10" s="10">
        <f>'[3]Bijlage VI_Farys'!Y$21</f>
        <v>0</v>
      </c>
      <c r="Y10" s="10">
        <f>'[3]Bijlage VI_Farys'!Z$21</f>
        <v>0</v>
      </c>
      <c r="Z10" s="10">
        <f>'[3]Bijlage VI_Farys'!AA$21</f>
        <v>0</v>
      </c>
      <c r="AA10" s="10">
        <f>'[3]Bijlage VI_Farys'!AB$21</f>
        <v>0</v>
      </c>
      <c r="AB10" s="10">
        <f>'[3]Bijlage VI_Farys'!AC$21</f>
        <v>0</v>
      </c>
      <c r="AC10" s="10">
        <f>'[3]Bijlage VI_Farys'!AD$21</f>
        <v>0</v>
      </c>
      <c r="AD10" s="10">
        <f>'[3]Bijlage VI_Farys'!AE$21</f>
        <v>0</v>
      </c>
      <c r="AE10" s="10">
        <f>'[3]Bijlage VI_Farys'!AF$21</f>
        <v>539283.14</v>
      </c>
      <c r="AF10" s="28">
        <f t="shared" si="10"/>
        <v>11126</v>
      </c>
      <c r="AG10" s="28">
        <f t="shared" si="11"/>
        <v>933815.00100000005</v>
      </c>
      <c r="AH10" s="28">
        <f t="shared" si="11"/>
        <v>1711855.3503999999</v>
      </c>
      <c r="AI10" s="28">
        <f t="shared" si="11"/>
        <v>0</v>
      </c>
      <c r="AJ10" s="29">
        <f t="shared" si="12"/>
        <v>0</v>
      </c>
      <c r="AK10" s="29">
        <f t="shared" si="13"/>
        <v>1711855.3503999999</v>
      </c>
      <c r="AL10" s="29">
        <f t="shared" si="14"/>
        <v>0</v>
      </c>
      <c r="AM10" s="29">
        <f t="shared" si="15"/>
        <v>1172572.2104</v>
      </c>
      <c r="AN10" s="29">
        <f t="shared" si="16"/>
        <v>0</v>
      </c>
      <c r="AO10" s="29">
        <f t="shared" si="17"/>
        <v>539283.14</v>
      </c>
      <c r="AP10" s="30">
        <f t="shared" si="18"/>
        <v>1711855.3503999999</v>
      </c>
    </row>
    <row r="11" spans="1:42" ht="12.75" customHeight="1" x14ac:dyDescent="0.25">
      <c r="A11" s="16" t="s">
        <v>32</v>
      </c>
      <c r="B11" s="10">
        <f>'[4]Bijlage VI_IWVB'!C$21</f>
        <v>6405</v>
      </c>
      <c r="C11" s="10">
        <f>'[4]Bijlage VI_IWVB'!D$21</f>
        <v>563077</v>
      </c>
      <c r="D11" s="10">
        <f>'[4]Bijlage VI_IWVB'!E$21</f>
        <v>678420.3</v>
      </c>
      <c r="E11" s="10">
        <f>'[4]Bijlage VI_IWVB'!F$21</f>
        <v>0</v>
      </c>
      <c r="F11" s="10">
        <f>'[4]Bijlage VI_IWVB'!G$21</f>
        <v>1</v>
      </c>
      <c r="G11" s="10">
        <f>'[4]Bijlage VI_IWVB'!H$21</f>
        <v>63.55</v>
      </c>
      <c r="H11" s="10">
        <f>'[4]Bijlage VI_IWVB'!I$21</f>
        <v>186</v>
      </c>
      <c r="I11" s="10">
        <f>'[4]Bijlage VI_IWVB'!J$21</f>
        <v>9274.2799999999988</v>
      </c>
      <c r="J11" s="10">
        <f>'[4]Bijlage VI_IWVB'!K$21</f>
        <v>0</v>
      </c>
      <c r="K11" s="10">
        <f>'[4]Bijlage VI_IWVB'!L$21</f>
        <v>0</v>
      </c>
      <c r="L11" s="10">
        <f>'[4]Bijlage VI_IWVB'!M$21</f>
        <v>0</v>
      </c>
      <c r="M11" s="10">
        <f>'[4]Bijlage VI_IWVB'!N$21</f>
        <v>390117.17</v>
      </c>
      <c r="N11" s="10">
        <f>'[4]Bijlage VI_IWVB'!O$21</f>
        <v>0</v>
      </c>
      <c r="O11" s="10">
        <f>'[4]Bijlage VI_IWVB'!P$21</f>
        <v>262973.3</v>
      </c>
      <c r="P11" s="10">
        <f>'[4]Bijlage VI_IWVB'!Q$21</f>
        <v>805564.16999999993</v>
      </c>
      <c r="Q11" s="10">
        <f>'[4]Bijlage VI_IWVB'!R$21</f>
        <v>37</v>
      </c>
      <c r="R11" s="10">
        <f>'[4]Bijlage VI_IWVB'!S$21</f>
        <v>40435</v>
      </c>
      <c r="S11" s="10">
        <f>'[4]Bijlage VI_IWVB'!T$21</f>
        <v>43236.4</v>
      </c>
      <c r="T11" s="10">
        <f>'[4]Bijlage VI_IWVB'!U$21</f>
        <v>0</v>
      </c>
      <c r="U11" s="10">
        <f>'[4]Bijlage VI_IWVB'!V$21</f>
        <v>0</v>
      </c>
      <c r="V11" s="10">
        <f>'[4]Bijlage VI_IWVB'!W$21</f>
        <v>0</v>
      </c>
      <c r="W11" s="10">
        <f>'[4]Bijlage VI_IWVB'!X$21</f>
        <v>0</v>
      </c>
      <c r="X11" s="10">
        <f>'[4]Bijlage VI_IWVB'!Y$21</f>
        <v>0</v>
      </c>
      <c r="Y11" s="10">
        <f>'[4]Bijlage VI_IWVB'!Z$21</f>
        <v>0</v>
      </c>
      <c r="Z11" s="10">
        <f>'[4]Bijlage VI_IWVB'!AA$21</f>
        <v>0</v>
      </c>
      <c r="AA11" s="10">
        <f>'[4]Bijlage VI_IWVB'!AB$21</f>
        <v>0</v>
      </c>
      <c r="AB11" s="10">
        <f>'[4]Bijlage VI_IWVB'!AC$21</f>
        <v>0</v>
      </c>
      <c r="AC11" s="10">
        <f>'[4]Bijlage VI_IWVB'!AD$21</f>
        <v>0</v>
      </c>
      <c r="AD11" s="10">
        <f>'[4]Bijlage VI_IWVB'!AE$21</f>
        <v>0</v>
      </c>
      <c r="AE11" s="10">
        <f>'[4]Bijlage VI_IWVB'!AF$21</f>
        <v>43236.4</v>
      </c>
      <c r="AF11" s="28">
        <f t="shared" si="10"/>
        <v>6442</v>
      </c>
      <c r="AG11" s="28">
        <f t="shared" si="11"/>
        <v>603512</v>
      </c>
      <c r="AH11" s="28">
        <f t="shared" si="11"/>
        <v>721656.70000000007</v>
      </c>
      <c r="AI11" s="28">
        <f t="shared" si="11"/>
        <v>0</v>
      </c>
      <c r="AJ11" s="29">
        <f t="shared" si="12"/>
        <v>127143.87</v>
      </c>
      <c r="AK11" s="29">
        <f t="shared" si="13"/>
        <v>848800.57</v>
      </c>
      <c r="AL11" s="29">
        <f t="shared" si="14"/>
        <v>127143.87</v>
      </c>
      <c r="AM11" s="29">
        <f t="shared" si="15"/>
        <v>805564.17</v>
      </c>
      <c r="AN11" s="29">
        <f t="shared" si="16"/>
        <v>0</v>
      </c>
      <c r="AO11" s="29">
        <f t="shared" si="17"/>
        <v>43236.4</v>
      </c>
      <c r="AP11" s="30">
        <f t="shared" si="18"/>
        <v>848800.57</v>
      </c>
    </row>
    <row r="12" spans="1:42" ht="12.75" customHeight="1" x14ac:dyDescent="0.25">
      <c r="A12" s="16" t="s">
        <v>41</v>
      </c>
      <c r="B12" s="10">
        <f>'[5]Bijlage VI_De Watergroep'!C$21</f>
        <v>0</v>
      </c>
      <c r="C12" s="10">
        <f>'[5]Bijlage VI_De Watergroep'!D$21</f>
        <v>0</v>
      </c>
      <c r="D12" s="10">
        <f>'[5]Bijlage VI_De Watergroep'!E$21</f>
        <v>0</v>
      </c>
      <c r="E12" s="10">
        <f>'[5]Bijlage VI_De Watergroep'!F$21</f>
        <v>0</v>
      </c>
      <c r="F12" s="10">
        <f>'[5]Bijlage VI_De Watergroep'!G$21</f>
        <v>0</v>
      </c>
      <c r="G12" s="10">
        <f>'[5]Bijlage VI_De Watergroep'!H$21</f>
        <v>0</v>
      </c>
      <c r="H12" s="10">
        <f>'[5]Bijlage VI_De Watergroep'!I$21</f>
        <v>0</v>
      </c>
      <c r="I12" s="10">
        <f>'[5]Bijlage VI_De Watergroep'!J$21</f>
        <v>0</v>
      </c>
      <c r="J12" s="10">
        <f>'[5]Bijlage VI_De Watergroep'!K$21</f>
        <v>0</v>
      </c>
      <c r="K12" s="10">
        <f>'[5]Bijlage VI_De Watergroep'!L$21</f>
        <v>0</v>
      </c>
      <c r="L12" s="10">
        <f>'[5]Bijlage VI_De Watergroep'!M$21</f>
        <v>0</v>
      </c>
      <c r="M12" s="10">
        <f>'[5]Bijlage VI_De Watergroep'!N$21</f>
        <v>0</v>
      </c>
      <c r="N12" s="10">
        <f>'[5]Bijlage VI_De Watergroep'!O$21</f>
        <v>0</v>
      </c>
      <c r="O12" s="10">
        <f>'[5]Bijlage VI_De Watergroep'!P$21</f>
        <v>0</v>
      </c>
      <c r="P12" s="10">
        <f>'[5]Bijlage VI_De Watergroep'!Q$21</f>
        <v>0</v>
      </c>
      <c r="Q12" s="10">
        <f>'[5]Bijlage VI_De Watergroep'!R$21</f>
        <v>0</v>
      </c>
      <c r="R12" s="10">
        <f>'[5]Bijlage VI_De Watergroep'!S$21</f>
        <v>0</v>
      </c>
      <c r="S12" s="10">
        <f>'[5]Bijlage VI_De Watergroep'!T$21</f>
        <v>0</v>
      </c>
      <c r="T12" s="10">
        <f>'[5]Bijlage VI_De Watergroep'!U$21</f>
        <v>0</v>
      </c>
      <c r="U12" s="10">
        <f>'[5]Bijlage VI_De Watergroep'!V$21</f>
        <v>0</v>
      </c>
      <c r="V12" s="10">
        <f>'[5]Bijlage VI_De Watergroep'!W$21</f>
        <v>0</v>
      </c>
      <c r="W12" s="10">
        <f>'[5]Bijlage VI_De Watergroep'!X$21</f>
        <v>0</v>
      </c>
      <c r="X12" s="10">
        <f>'[5]Bijlage VI_De Watergroep'!Y$21</f>
        <v>0</v>
      </c>
      <c r="Y12" s="10">
        <f>'[5]Bijlage VI_De Watergroep'!Z$21</f>
        <v>0</v>
      </c>
      <c r="Z12" s="10">
        <f>'[5]Bijlage VI_De Watergroep'!AA$21</f>
        <v>0</v>
      </c>
      <c r="AA12" s="10">
        <f>'[5]Bijlage VI_De Watergroep'!AB$21</f>
        <v>0</v>
      </c>
      <c r="AB12" s="10">
        <f>'[5]Bijlage VI_De Watergroep'!AC$21</f>
        <v>0</v>
      </c>
      <c r="AC12" s="10">
        <f>'[5]Bijlage VI_De Watergroep'!AD$21</f>
        <v>0</v>
      </c>
      <c r="AD12" s="10">
        <f>'[5]Bijlage VI_De Watergroep'!AE$21</f>
        <v>0</v>
      </c>
      <c r="AE12" s="10">
        <f>'[5]Bijlage VI_De Watergroep'!AF$21</f>
        <v>0</v>
      </c>
      <c r="AF12" s="28">
        <f t="shared" si="10"/>
        <v>0</v>
      </c>
      <c r="AG12" s="28">
        <f t="shared" si="11"/>
        <v>0</v>
      </c>
      <c r="AH12" s="28">
        <f t="shared" si="11"/>
        <v>0</v>
      </c>
      <c r="AI12" s="28">
        <f t="shared" si="11"/>
        <v>0</v>
      </c>
      <c r="AJ12" s="29">
        <f t="shared" si="12"/>
        <v>0</v>
      </c>
      <c r="AK12" s="29">
        <f t="shared" si="13"/>
        <v>0</v>
      </c>
      <c r="AL12" s="29">
        <f t="shared" si="14"/>
        <v>0</v>
      </c>
      <c r="AM12" s="29">
        <f t="shared" si="15"/>
        <v>0</v>
      </c>
      <c r="AN12" s="29">
        <f t="shared" si="16"/>
        <v>0</v>
      </c>
      <c r="AO12" s="29">
        <f t="shared" si="17"/>
        <v>0</v>
      </c>
      <c r="AP12" s="30">
        <f t="shared" si="18"/>
        <v>0</v>
      </c>
    </row>
    <row r="13" spans="1:42" x14ac:dyDescent="0.25">
      <c r="A13" s="16" t="s">
        <v>35</v>
      </c>
      <c r="B13" s="10">
        <f>'[6]Bijlage VI_IWVA'!C$21</f>
        <v>53190</v>
      </c>
      <c r="C13" s="10">
        <f>'[6]Bijlage VI_IWVA'!D$21</f>
        <v>2449819</v>
      </c>
      <c r="D13" s="10">
        <f>'[6]Bijlage VI_IWVA'!E$21</f>
        <v>4482487.0420000125</v>
      </c>
      <c r="E13" s="10">
        <f>'[6]Bijlage VI_IWVA'!F$21</f>
        <v>0</v>
      </c>
      <c r="F13" s="10">
        <f>'[6]Bijlage VI_IWVA'!G$21</f>
        <v>253</v>
      </c>
      <c r="G13" s="10">
        <f>'[6]Bijlage VI_IWVA'!H$21</f>
        <v>24712.038499999999</v>
      </c>
      <c r="H13" s="10">
        <f>'[6]Bijlage VI_IWVA'!I$21</f>
        <v>2563</v>
      </c>
      <c r="I13" s="10">
        <f>'[6]Bijlage VI_IWVA'!J$21</f>
        <v>160558.9764000001</v>
      </c>
      <c r="J13" s="10">
        <f>'[6]Bijlage VI_IWVA'!K$21</f>
        <v>0</v>
      </c>
      <c r="K13" s="10">
        <f>'[6]Bijlage VI_IWVA'!L$21</f>
        <v>0</v>
      </c>
      <c r="L13" s="10">
        <f>'[6]Bijlage VI_IWVA'!M$21</f>
        <v>18809</v>
      </c>
      <c r="M13" s="10">
        <f>'[6]Bijlage VI_IWVA'!N$21</f>
        <v>1653210.139900001</v>
      </c>
      <c r="N13" s="10">
        <f>'[6]Bijlage VI_IWVA'!O$21</f>
        <v>15497</v>
      </c>
      <c r="O13" s="10">
        <f>'[6]Bijlage VI_IWVA'!P$21</f>
        <v>1327835.6972999992</v>
      </c>
      <c r="P13" s="10">
        <f>'[6]Bijlage VI_IWVA'!Q$21</f>
        <v>4807861.4846000131</v>
      </c>
      <c r="Q13" s="10">
        <f>'[6]Bijlage VI_IWVA'!R$21</f>
        <v>1226</v>
      </c>
      <c r="R13" s="10">
        <f>'[6]Bijlage VI_IWVA'!S$21</f>
        <v>1427987</v>
      </c>
      <c r="S13" s="10">
        <f>'[6]Bijlage VI_IWVA'!T$21</f>
        <v>1224337.8612000011</v>
      </c>
      <c r="T13" s="10">
        <f>'[6]Bijlage VI_IWVA'!U$21</f>
        <v>0</v>
      </c>
      <c r="U13" s="10">
        <f>'[6]Bijlage VI_IWVA'!V$21</f>
        <v>73</v>
      </c>
      <c r="V13" s="10">
        <f>'[6]Bijlage VI_IWVA'!W$21</f>
        <v>12625.5</v>
      </c>
      <c r="W13" s="10">
        <f>'[6]Bijlage VI_IWVA'!X$21</f>
        <v>49</v>
      </c>
      <c r="X13" s="10">
        <f>'[6]Bijlage VI_IWVA'!Y$21</f>
        <v>12692.321599999999</v>
      </c>
      <c r="Y13" s="10">
        <f>'[6]Bijlage VI_IWVA'!Z$21</f>
        <v>0</v>
      </c>
      <c r="Z13" s="10">
        <f>'[6]Bijlage VI_IWVA'!AA$21</f>
        <v>0</v>
      </c>
      <c r="AA13" s="10">
        <f>'[6]Bijlage VI_IWVA'!AB$21</f>
        <v>412</v>
      </c>
      <c r="AB13" s="10">
        <f>'[6]Bijlage VI_IWVA'!AC$21</f>
        <v>140880.58439999999</v>
      </c>
      <c r="AC13" s="10">
        <f>'[6]Bijlage VI_IWVA'!AD$21</f>
        <v>190</v>
      </c>
      <c r="AD13" s="10">
        <f>'[6]Bijlage VI_IWVA'!AE$21</f>
        <v>79173.664399999994</v>
      </c>
      <c r="AE13" s="10">
        <f>'[6]Bijlage VI_IWVA'!AF$21</f>
        <v>1286044.781200001</v>
      </c>
      <c r="AF13" s="28">
        <f t="shared" si="10"/>
        <v>54416</v>
      </c>
      <c r="AG13" s="28">
        <f t="shared" si="11"/>
        <v>3877806</v>
      </c>
      <c r="AH13" s="28">
        <f t="shared" si="11"/>
        <v>5706824.9032000136</v>
      </c>
      <c r="AI13" s="28">
        <f t="shared" si="11"/>
        <v>0</v>
      </c>
      <c r="AJ13" s="29">
        <f t="shared" si="12"/>
        <v>387081.3626000018</v>
      </c>
      <c r="AK13" s="29">
        <f t="shared" si="13"/>
        <v>6093906.2658000141</v>
      </c>
      <c r="AL13" s="29">
        <f t="shared" si="14"/>
        <v>325374.44260000181</v>
      </c>
      <c r="AM13" s="29">
        <f t="shared" si="15"/>
        <v>4807861.4846000141</v>
      </c>
      <c r="AN13" s="29">
        <f t="shared" si="16"/>
        <v>61706.92</v>
      </c>
      <c r="AO13" s="29">
        <f t="shared" si="17"/>
        <v>1286044.781200001</v>
      </c>
      <c r="AP13" s="30">
        <f t="shared" si="18"/>
        <v>6093906.2658000141</v>
      </c>
    </row>
    <row r="14" spans="1:42" ht="12.75" customHeight="1" x14ac:dyDescent="0.25">
      <c r="A14" s="16" t="s">
        <v>39</v>
      </c>
      <c r="B14" s="10">
        <f>'[7]Bijlage VI_VIVAQUA'!C$21</f>
        <v>0</v>
      </c>
      <c r="C14" s="10">
        <f>'[7]Bijlage VI_VIVAQUA'!D$21</f>
        <v>0</v>
      </c>
      <c r="D14" s="10">
        <f>'[7]Bijlage VI_VIVAQUA'!E$21</f>
        <v>0</v>
      </c>
      <c r="E14" s="10">
        <f>'[7]Bijlage VI_VIVAQUA'!F$21</f>
        <v>0</v>
      </c>
      <c r="F14" s="10">
        <f>'[7]Bijlage VI_VIVAQUA'!G$21</f>
        <v>0</v>
      </c>
      <c r="G14" s="10">
        <f>'[7]Bijlage VI_VIVAQUA'!H$21</f>
        <v>0</v>
      </c>
      <c r="H14" s="10">
        <f>'[7]Bijlage VI_VIVAQUA'!I$21</f>
        <v>0</v>
      </c>
      <c r="I14" s="10">
        <f>'[7]Bijlage VI_VIVAQUA'!J$21</f>
        <v>0</v>
      </c>
      <c r="J14" s="10">
        <f>'[7]Bijlage VI_VIVAQUA'!K$21</f>
        <v>0</v>
      </c>
      <c r="K14" s="10">
        <f>'[7]Bijlage VI_VIVAQUA'!L$21</f>
        <v>0</v>
      </c>
      <c r="L14" s="10">
        <f>'[7]Bijlage VI_VIVAQUA'!M$21</f>
        <v>0</v>
      </c>
      <c r="M14" s="10">
        <f>'[7]Bijlage VI_VIVAQUA'!N$21</f>
        <v>0</v>
      </c>
      <c r="N14" s="10">
        <f>'[7]Bijlage VI_VIVAQUA'!O$21</f>
        <v>0</v>
      </c>
      <c r="O14" s="10">
        <f>'[7]Bijlage VI_VIVAQUA'!P$21</f>
        <v>0</v>
      </c>
      <c r="P14" s="10">
        <f>'[7]Bijlage VI_VIVAQUA'!Q$21</f>
        <v>0</v>
      </c>
      <c r="Q14" s="10">
        <f>'[7]Bijlage VI_VIVAQUA'!R$21</f>
        <v>0</v>
      </c>
      <c r="R14" s="10">
        <f>'[7]Bijlage VI_VIVAQUA'!S$21</f>
        <v>0</v>
      </c>
      <c r="S14" s="10">
        <f>'[7]Bijlage VI_VIVAQUA'!T$21</f>
        <v>0</v>
      </c>
      <c r="T14" s="10">
        <f>'[7]Bijlage VI_VIVAQUA'!U$21</f>
        <v>0</v>
      </c>
      <c r="U14" s="10">
        <f>'[7]Bijlage VI_VIVAQUA'!V$21</f>
        <v>0</v>
      </c>
      <c r="V14" s="10">
        <f>'[7]Bijlage VI_VIVAQUA'!W$21</f>
        <v>0</v>
      </c>
      <c r="W14" s="10">
        <f>'[7]Bijlage VI_VIVAQUA'!X$21</f>
        <v>0</v>
      </c>
      <c r="X14" s="10">
        <f>'[7]Bijlage VI_VIVAQUA'!Y$21</f>
        <v>0</v>
      </c>
      <c r="Y14" s="10">
        <f>'[7]Bijlage VI_VIVAQUA'!Z$21</f>
        <v>0</v>
      </c>
      <c r="Z14" s="10">
        <f>'[7]Bijlage VI_VIVAQUA'!AA$21</f>
        <v>0</v>
      </c>
      <c r="AA14" s="10">
        <f>'[7]Bijlage VI_VIVAQUA'!AB$21</f>
        <v>0</v>
      </c>
      <c r="AB14" s="10">
        <f>'[7]Bijlage VI_VIVAQUA'!AC$21</f>
        <v>0</v>
      </c>
      <c r="AC14" s="10">
        <f>'[7]Bijlage VI_VIVAQUA'!AD$21</f>
        <v>0</v>
      </c>
      <c r="AD14" s="10">
        <f>'[7]Bijlage VI_VIVAQUA'!AE$21</f>
        <v>0</v>
      </c>
      <c r="AE14" s="10">
        <f>'[7]Bijlage VI_VIVAQUA'!AF$21</f>
        <v>0</v>
      </c>
      <c r="AF14" s="28">
        <f t="shared" si="10"/>
        <v>0</v>
      </c>
      <c r="AG14" s="28">
        <f t="shared" si="11"/>
        <v>0</v>
      </c>
      <c r="AH14" s="28">
        <f t="shared" si="11"/>
        <v>0</v>
      </c>
      <c r="AI14" s="28">
        <f t="shared" si="11"/>
        <v>0</v>
      </c>
      <c r="AJ14" s="29">
        <f t="shared" si="12"/>
        <v>0</v>
      </c>
      <c r="AK14" s="29">
        <f t="shared" si="13"/>
        <v>0</v>
      </c>
      <c r="AL14" s="29">
        <f t="shared" si="14"/>
        <v>0</v>
      </c>
      <c r="AM14" s="29">
        <f t="shared" si="15"/>
        <v>0</v>
      </c>
      <c r="AN14" s="29">
        <f t="shared" si="16"/>
        <v>0</v>
      </c>
      <c r="AO14" s="29">
        <f t="shared" si="17"/>
        <v>0</v>
      </c>
      <c r="AP14" s="30">
        <f t="shared" si="18"/>
        <v>0</v>
      </c>
    </row>
    <row r="15" spans="1:42" ht="12.75" customHeight="1" x14ac:dyDescent="0.25">
      <c r="A15" s="16" t="s">
        <v>42</v>
      </c>
      <c r="B15" s="39">
        <f>'[8]Bijlage VI_Knokke-Heist'!C$22</f>
        <v>0</v>
      </c>
      <c r="C15" s="39">
        <f>'[8]Bijlage VI_Knokke-Heist'!D$22</f>
        <v>0</v>
      </c>
      <c r="D15" s="39">
        <f>'[8]Bijlage VI_Knokke-Heist'!E$22</f>
        <v>0</v>
      </c>
      <c r="E15" s="39">
        <f>'[8]Bijlage VI_Knokke-Heist'!F$22</f>
        <v>0</v>
      </c>
      <c r="F15" s="39">
        <f>'[8]Bijlage VI_Knokke-Heist'!G$22</f>
        <v>0</v>
      </c>
      <c r="G15" s="39">
        <f>'[8]Bijlage VI_Knokke-Heist'!H$22</f>
        <v>0</v>
      </c>
      <c r="H15" s="39">
        <f>'[8]Bijlage VI_Knokke-Heist'!I$22</f>
        <v>0</v>
      </c>
      <c r="I15" s="39">
        <f>'[8]Bijlage VI_Knokke-Heist'!J$22</f>
        <v>0</v>
      </c>
      <c r="J15" s="39">
        <f>'[8]Bijlage VI_Knokke-Heist'!K$22</f>
        <v>0</v>
      </c>
      <c r="K15" s="39">
        <f>'[8]Bijlage VI_Knokke-Heist'!L$22</f>
        <v>0</v>
      </c>
      <c r="L15" s="39">
        <f>'[8]Bijlage VI_Knokke-Heist'!M$22</f>
        <v>0</v>
      </c>
      <c r="M15" s="39">
        <f>'[8]Bijlage VI_Knokke-Heist'!N$22</f>
        <v>0</v>
      </c>
      <c r="N15" s="39">
        <f>'[8]Bijlage VI_Knokke-Heist'!O$22</f>
        <v>0</v>
      </c>
      <c r="O15" s="39">
        <f>'[8]Bijlage VI_Knokke-Heist'!P$22</f>
        <v>0</v>
      </c>
      <c r="P15" s="39">
        <f>'[8]Bijlage VI_Knokke-Heist'!Q$22</f>
        <v>0</v>
      </c>
      <c r="Q15" s="39">
        <f>'[8]Bijlage VI_Knokke-Heist'!R$22</f>
        <v>0</v>
      </c>
      <c r="R15" s="39">
        <f>'[8]Bijlage VI_Knokke-Heist'!S$22</f>
        <v>0</v>
      </c>
      <c r="S15" s="39">
        <f>'[8]Bijlage VI_Knokke-Heist'!T$22</f>
        <v>0</v>
      </c>
      <c r="T15" s="39">
        <f>'[8]Bijlage VI_Knokke-Heist'!U$22</f>
        <v>0</v>
      </c>
      <c r="U15" s="39">
        <f>'[8]Bijlage VI_Knokke-Heist'!V$22</f>
        <v>0</v>
      </c>
      <c r="V15" s="39">
        <f>'[8]Bijlage VI_Knokke-Heist'!W$22</f>
        <v>0</v>
      </c>
      <c r="W15" s="39">
        <f>'[8]Bijlage VI_Knokke-Heist'!X$22</f>
        <v>0</v>
      </c>
      <c r="X15" s="39">
        <f>'[8]Bijlage VI_Knokke-Heist'!Y$22</f>
        <v>0</v>
      </c>
      <c r="Y15" s="39">
        <f>'[8]Bijlage VI_Knokke-Heist'!Z$22</f>
        <v>0</v>
      </c>
      <c r="Z15" s="39">
        <f>'[8]Bijlage VI_Knokke-Heist'!AA$22</f>
        <v>0</v>
      </c>
      <c r="AA15" s="39">
        <f>'[8]Bijlage VI_Knokke-Heist'!AB$22</f>
        <v>0</v>
      </c>
      <c r="AB15" s="39">
        <f>'[8]Bijlage VI_Knokke-Heist'!AC$22</f>
        <v>0</v>
      </c>
      <c r="AC15" s="39">
        <f>'[8]Bijlage VI_Knokke-Heist'!AD$22</f>
        <v>0</v>
      </c>
      <c r="AD15" s="39">
        <f>'[8]Bijlage VI_Knokke-Heist'!AE$22</f>
        <v>0</v>
      </c>
      <c r="AE15" s="39">
        <f>'[8]Bijlage VI_Knokke-Heist'!AF$22</f>
        <v>0</v>
      </c>
      <c r="AF15" s="28">
        <f t="shared" si="10"/>
        <v>0</v>
      </c>
      <c r="AG15" s="28">
        <f t="shared" si="11"/>
        <v>0</v>
      </c>
      <c r="AH15" s="28">
        <f t="shared" si="11"/>
        <v>0</v>
      </c>
      <c r="AI15" s="28">
        <f t="shared" si="11"/>
        <v>0</v>
      </c>
      <c r="AJ15" s="29">
        <f t="shared" si="12"/>
        <v>0</v>
      </c>
      <c r="AK15" s="29">
        <f t="shared" si="13"/>
        <v>0</v>
      </c>
      <c r="AL15" s="29">
        <f t="shared" si="14"/>
        <v>0</v>
      </c>
      <c r="AM15" s="29">
        <f t="shared" si="15"/>
        <v>0</v>
      </c>
      <c r="AN15" s="29">
        <f t="shared" si="16"/>
        <v>0</v>
      </c>
      <c r="AO15" s="29">
        <f t="shared" si="17"/>
        <v>0</v>
      </c>
      <c r="AP15" s="30">
        <f t="shared" si="18"/>
        <v>0</v>
      </c>
    </row>
    <row r="16" spans="1:42" s="27" customFormat="1" ht="13.5" thickBot="1" x14ac:dyDescent="0.35">
      <c r="A16" s="17" t="s">
        <v>44</v>
      </c>
      <c r="B16" s="34">
        <f>SUM(B8:B15)</f>
        <v>70575</v>
      </c>
      <c r="C16" s="34">
        <f t="shared" ref="C16:AE16" si="19">SUM(C8:C15)</f>
        <v>3618077.361</v>
      </c>
      <c r="D16" s="34">
        <f t="shared" si="19"/>
        <v>6333479.5524000125</v>
      </c>
      <c r="E16" s="34">
        <f t="shared" si="19"/>
        <v>0</v>
      </c>
      <c r="F16" s="34">
        <f t="shared" si="19"/>
        <v>256</v>
      </c>
      <c r="G16" s="34">
        <f t="shared" si="19"/>
        <v>24920.448499999999</v>
      </c>
      <c r="H16" s="34">
        <f t="shared" si="19"/>
        <v>3240</v>
      </c>
      <c r="I16" s="34">
        <f t="shared" si="19"/>
        <v>203892.9960000001</v>
      </c>
      <c r="J16" s="34">
        <f t="shared" si="19"/>
        <v>0</v>
      </c>
      <c r="K16" s="34">
        <f t="shared" si="19"/>
        <v>0</v>
      </c>
      <c r="L16" s="34">
        <f t="shared" si="19"/>
        <v>18809</v>
      </c>
      <c r="M16" s="34">
        <f t="shared" si="19"/>
        <v>2043327.3099000009</v>
      </c>
      <c r="N16" s="34">
        <f t="shared" si="19"/>
        <v>15497</v>
      </c>
      <c r="O16" s="34">
        <f t="shared" si="19"/>
        <v>1590808.9972999992</v>
      </c>
      <c r="P16" s="34">
        <f t="shared" si="19"/>
        <v>6785997.8650000133</v>
      </c>
      <c r="Q16" s="34">
        <f t="shared" si="19"/>
        <v>1409</v>
      </c>
      <c r="R16" s="34">
        <f t="shared" si="19"/>
        <v>1797055.6400000001</v>
      </c>
      <c r="S16" s="34">
        <f t="shared" si="19"/>
        <v>1806857.4012000011</v>
      </c>
      <c r="T16" s="34">
        <f t="shared" si="19"/>
        <v>0</v>
      </c>
      <c r="U16" s="34">
        <f t="shared" si="19"/>
        <v>73</v>
      </c>
      <c r="V16" s="34">
        <f t="shared" si="19"/>
        <v>12625.5</v>
      </c>
      <c r="W16" s="34">
        <f t="shared" si="19"/>
        <v>49</v>
      </c>
      <c r="X16" s="34">
        <f t="shared" si="19"/>
        <v>12692.321599999999</v>
      </c>
      <c r="Y16" s="34">
        <f t="shared" si="19"/>
        <v>0</v>
      </c>
      <c r="Z16" s="34">
        <f t="shared" si="19"/>
        <v>0</v>
      </c>
      <c r="AA16" s="34">
        <f t="shared" si="19"/>
        <v>412</v>
      </c>
      <c r="AB16" s="34">
        <f t="shared" si="19"/>
        <v>140880.58439999999</v>
      </c>
      <c r="AC16" s="34">
        <f t="shared" si="19"/>
        <v>190</v>
      </c>
      <c r="AD16" s="34">
        <f t="shared" si="19"/>
        <v>79173.664399999994</v>
      </c>
      <c r="AE16" s="34">
        <f t="shared" si="19"/>
        <v>1868564.3212000011</v>
      </c>
      <c r="AF16" s="35">
        <f>SUM(B16,Q16)</f>
        <v>71984</v>
      </c>
      <c r="AG16" s="35">
        <f t="shared" si="11"/>
        <v>5415133.0010000002</v>
      </c>
      <c r="AH16" s="35">
        <f t="shared" si="11"/>
        <v>8140336.9536000136</v>
      </c>
      <c r="AI16" s="35">
        <f t="shared" si="11"/>
        <v>0</v>
      </c>
      <c r="AJ16" s="36">
        <f t="shared" si="12"/>
        <v>514225.23260000168</v>
      </c>
      <c r="AK16" s="36">
        <f t="shared" si="13"/>
        <v>8654562.1862000152</v>
      </c>
      <c r="AL16" s="36">
        <f t="shared" si="14"/>
        <v>452518.31260000169</v>
      </c>
      <c r="AM16" s="36">
        <f t="shared" si="15"/>
        <v>6785997.8650000142</v>
      </c>
      <c r="AN16" s="36">
        <f t="shared" si="16"/>
        <v>61706.92</v>
      </c>
      <c r="AO16" s="36">
        <f t="shared" si="17"/>
        <v>1868564.3212000011</v>
      </c>
      <c r="AP16" s="37">
        <f t="shared" si="18"/>
        <v>8654562.1862000152</v>
      </c>
    </row>
    <row r="17" spans="1:42" ht="13" x14ac:dyDescent="0.25">
      <c r="A17" s="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5"/>
      <c r="AA17" s="11"/>
      <c r="AB17" s="25"/>
      <c r="AC17" s="25"/>
      <c r="AD17" s="25"/>
      <c r="AE17" s="26"/>
    </row>
    <row r="18" spans="1:42" ht="13" x14ac:dyDescent="0.25">
      <c r="A18" s="70" t="s">
        <v>17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</row>
    <row r="19" spans="1:42" ht="51.75" customHeight="1" x14ac:dyDescent="0.25">
      <c r="A19" s="13"/>
      <c r="B19" s="61" t="s">
        <v>14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5" t="s">
        <v>15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2"/>
      <c r="AF19" s="83" t="s">
        <v>3</v>
      </c>
      <c r="AG19" s="79"/>
      <c r="AH19" s="79"/>
      <c r="AI19" s="79"/>
      <c r="AJ19" s="79"/>
      <c r="AK19" s="79"/>
      <c r="AL19" s="80" t="s">
        <v>14</v>
      </c>
      <c r="AM19" s="81"/>
      <c r="AN19" s="80" t="s">
        <v>15</v>
      </c>
      <c r="AO19" s="82"/>
      <c r="AP19" s="72" t="s">
        <v>36</v>
      </c>
    </row>
    <row r="20" spans="1:42" ht="25.5" customHeight="1" x14ac:dyDescent="0.25">
      <c r="A20" s="58" t="s">
        <v>33</v>
      </c>
      <c r="B20" s="68" t="s">
        <v>7</v>
      </c>
      <c r="C20" s="63" t="s">
        <v>8</v>
      </c>
      <c r="D20" s="63" t="s">
        <v>23</v>
      </c>
      <c r="E20" s="63" t="s">
        <v>24</v>
      </c>
      <c r="F20" s="66" t="s">
        <v>20</v>
      </c>
      <c r="G20" s="67"/>
      <c r="H20" s="67"/>
      <c r="I20" s="67"/>
      <c r="J20" s="67"/>
      <c r="K20" s="68"/>
      <c r="L20" s="65" t="s">
        <v>25</v>
      </c>
      <c r="M20" s="61"/>
      <c r="N20" s="61"/>
      <c r="O20" s="62"/>
      <c r="P20" s="63" t="s">
        <v>22</v>
      </c>
      <c r="Q20" s="68" t="s">
        <v>7</v>
      </c>
      <c r="R20" s="63" t="s">
        <v>8</v>
      </c>
      <c r="S20" s="63" t="s">
        <v>23</v>
      </c>
      <c r="T20" s="63" t="s">
        <v>24</v>
      </c>
      <c r="U20" s="66" t="s">
        <v>20</v>
      </c>
      <c r="V20" s="67"/>
      <c r="W20" s="67"/>
      <c r="X20" s="67"/>
      <c r="Y20" s="67"/>
      <c r="Z20" s="68"/>
      <c r="AA20" s="65" t="s">
        <v>25</v>
      </c>
      <c r="AB20" s="61"/>
      <c r="AC20" s="61"/>
      <c r="AD20" s="62"/>
      <c r="AE20" s="63" t="s">
        <v>22</v>
      </c>
      <c r="AF20" s="73" t="s">
        <v>7</v>
      </c>
      <c r="AG20" s="73" t="s">
        <v>8</v>
      </c>
      <c r="AH20" s="73" t="s">
        <v>18</v>
      </c>
      <c r="AI20" s="73" t="s">
        <v>19</v>
      </c>
      <c r="AJ20" s="76" t="s">
        <v>0</v>
      </c>
      <c r="AK20" s="73" t="s">
        <v>37</v>
      </c>
      <c r="AL20" s="76" t="s">
        <v>0</v>
      </c>
      <c r="AM20" s="76" t="s">
        <v>4</v>
      </c>
      <c r="AN20" s="76" t="s">
        <v>0</v>
      </c>
      <c r="AO20" s="74" t="s">
        <v>4</v>
      </c>
      <c r="AP20" s="73"/>
    </row>
    <row r="21" spans="1:42" ht="25.5" customHeight="1" x14ac:dyDescent="0.25">
      <c r="A21" s="59"/>
      <c r="B21" s="69"/>
      <c r="C21" s="64"/>
      <c r="D21" s="64"/>
      <c r="E21" s="64"/>
      <c r="F21" s="65" t="s">
        <v>26</v>
      </c>
      <c r="G21" s="62"/>
      <c r="H21" s="65" t="s">
        <v>27</v>
      </c>
      <c r="I21" s="62"/>
      <c r="J21" s="65" t="s">
        <v>28</v>
      </c>
      <c r="K21" s="62"/>
      <c r="L21" s="65" t="s">
        <v>29</v>
      </c>
      <c r="M21" s="62"/>
      <c r="N21" s="65" t="s">
        <v>30</v>
      </c>
      <c r="O21" s="62"/>
      <c r="P21" s="64"/>
      <c r="Q21" s="69"/>
      <c r="R21" s="64"/>
      <c r="S21" s="64"/>
      <c r="T21" s="64"/>
      <c r="U21" s="65" t="s">
        <v>26</v>
      </c>
      <c r="V21" s="62"/>
      <c r="W21" s="65" t="s">
        <v>27</v>
      </c>
      <c r="X21" s="62"/>
      <c r="Y21" s="65" t="s">
        <v>28</v>
      </c>
      <c r="Z21" s="62"/>
      <c r="AA21" s="65" t="s">
        <v>29</v>
      </c>
      <c r="AB21" s="62"/>
      <c r="AC21" s="65" t="s">
        <v>30</v>
      </c>
      <c r="AD21" s="62"/>
      <c r="AE21" s="64"/>
      <c r="AF21" s="73"/>
      <c r="AG21" s="73"/>
      <c r="AH21" s="73"/>
      <c r="AI21" s="73"/>
      <c r="AJ21" s="77"/>
      <c r="AK21" s="73"/>
      <c r="AL21" s="77"/>
      <c r="AM21" s="77"/>
      <c r="AN21" s="77"/>
      <c r="AO21" s="75"/>
      <c r="AP21" s="73"/>
    </row>
    <row r="22" spans="1:42" ht="25.5" thickBot="1" x14ac:dyDescent="0.3">
      <c r="A22" s="6"/>
      <c r="B22" s="21"/>
      <c r="C22" s="20" t="s">
        <v>5</v>
      </c>
      <c r="D22" s="20" t="s">
        <v>6</v>
      </c>
      <c r="E22" s="20" t="s">
        <v>6</v>
      </c>
      <c r="F22" s="20" t="s">
        <v>31</v>
      </c>
      <c r="G22" s="20" t="s">
        <v>6</v>
      </c>
      <c r="H22" s="20" t="s">
        <v>31</v>
      </c>
      <c r="I22" s="20" t="s">
        <v>6</v>
      </c>
      <c r="J22" s="20" t="s">
        <v>31</v>
      </c>
      <c r="K22" s="20" t="s">
        <v>6</v>
      </c>
      <c r="L22" s="23" t="s">
        <v>31</v>
      </c>
      <c r="M22" s="20" t="s">
        <v>6</v>
      </c>
      <c r="N22" s="23" t="s">
        <v>31</v>
      </c>
      <c r="O22" s="20" t="s">
        <v>6</v>
      </c>
      <c r="P22" s="22"/>
      <c r="Q22" s="21"/>
      <c r="R22" s="20" t="s">
        <v>5</v>
      </c>
      <c r="S22" s="20" t="s">
        <v>6</v>
      </c>
      <c r="T22" s="20" t="s">
        <v>6</v>
      </c>
      <c r="U22" s="20" t="s">
        <v>31</v>
      </c>
      <c r="V22" s="20" t="s">
        <v>6</v>
      </c>
      <c r="W22" s="20" t="s">
        <v>31</v>
      </c>
      <c r="X22" s="20" t="s">
        <v>6</v>
      </c>
      <c r="Y22" s="20" t="s">
        <v>31</v>
      </c>
      <c r="Z22" s="20" t="s">
        <v>6</v>
      </c>
      <c r="AA22" s="23" t="s">
        <v>31</v>
      </c>
      <c r="AB22" s="20" t="s">
        <v>6</v>
      </c>
      <c r="AC22" s="23" t="s">
        <v>31</v>
      </c>
      <c r="AD22" s="20" t="s">
        <v>6</v>
      </c>
      <c r="AE22" s="22"/>
      <c r="AF22" s="14"/>
      <c r="AG22" s="5" t="s">
        <v>5</v>
      </c>
      <c r="AH22" s="5" t="s">
        <v>6</v>
      </c>
      <c r="AI22" s="5" t="s">
        <v>6</v>
      </c>
      <c r="AJ22" s="5"/>
      <c r="AK22" s="14"/>
      <c r="AL22" s="5" t="s">
        <v>6</v>
      </c>
      <c r="AM22" s="19"/>
      <c r="AN22" s="5" t="s">
        <v>6</v>
      </c>
      <c r="AO22" s="18"/>
      <c r="AP22" s="5"/>
    </row>
    <row r="23" spans="1:42" x14ac:dyDescent="0.25">
      <c r="A23" s="15" t="s">
        <v>9</v>
      </c>
      <c r="B23" s="38">
        <f>'[1]Bijlage IV_Water_Link kw2'!AG$21</f>
        <v>0</v>
      </c>
      <c r="C23" s="38">
        <f>'[1]Bijlage IV_Water_Link kw2'!AH$21</f>
        <v>0</v>
      </c>
      <c r="D23" s="38">
        <f>'[1]Bijlage IV_Water_Link kw2'!AI$21</f>
        <v>0</v>
      </c>
      <c r="E23" s="38">
        <f>'[1]Bijlage IV_Water_Link kw2'!AJ$21</f>
        <v>0</v>
      </c>
      <c r="F23" s="38">
        <f>'[1]Bijlage IV_Water_Link kw2'!AK$21</f>
        <v>0</v>
      </c>
      <c r="G23" s="38">
        <f>'[1]Bijlage IV_Water_Link kw2'!AL$21</f>
        <v>0</v>
      </c>
      <c r="H23" s="38">
        <f>'[1]Bijlage IV_Water_Link kw2'!AM$21</f>
        <v>0</v>
      </c>
      <c r="I23" s="38">
        <f>'[1]Bijlage IV_Water_Link kw2'!AN$21</f>
        <v>0</v>
      </c>
      <c r="J23" s="38">
        <f>'[1]Bijlage IV_Water_Link kw2'!AO$21</f>
        <v>0</v>
      </c>
      <c r="K23" s="38">
        <f>'[1]Bijlage IV_Water_Link kw2'!AP$21</f>
        <v>0</v>
      </c>
      <c r="L23" s="38">
        <f>'[1]Bijlage IV_Water_Link kw2'!AQ$21</f>
        <v>0</v>
      </c>
      <c r="M23" s="38">
        <f>'[1]Bijlage IV_Water_Link kw2'!AR$21</f>
        <v>0</v>
      </c>
      <c r="N23" s="38">
        <f>'[1]Bijlage IV_Water_Link kw2'!AS$21</f>
        <v>0</v>
      </c>
      <c r="O23" s="38">
        <f>'[1]Bijlage IV_Water_Link kw2'!AT$21</f>
        <v>0</v>
      </c>
      <c r="P23" s="38">
        <f>'[1]Bijlage IV_Water_Link kw2'!AU$21</f>
        <v>0</v>
      </c>
      <c r="Q23" s="38">
        <f>'[1]Bijlage IV_Water_Link kw2'!AV$21</f>
        <v>0</v>
      </c>
      <c r="R23" s="38">
        <f>'[1]Bijlage IV_Water_Link kw2'!AW$21</f>
        <v>0</v>
      </c>
      <c r="S23" s="38">
        <f>'[1]Bijlage IV_Water_Link kw2'!AX$21</f>
        <v>0</v>
      </c>
      <c r="T23" s="38">
        <f>'[1]Bijlage IV_Water_Link kw2'!AY$21</f>
        <v>0</v>
      </c>
      <c r="U23" s="38">
        <f>'[1]Bijlage IV_Water_Link kw2'!AZ$21</f>
        <v>0</v>
      </c>
      <c r="V23" s="38">
        <f>'[1]Bijlage IV_Water_Link kw2'!BA$21</f>
        <v>0</v>
      </c>
      <c r="W23" s="38">
        <f>'[1]Bijlage IV_Water_Link kw2'!BB$21</f>
        <v>0</v>
      </c>
      <c r="X23" s="38">
        <f>'[1]Bijlage IV_Water_Link kw2'!BC$21</f>
        <v>0</v>
      </c>
      <c r="Y23" s="38">
        <f>'[1]Bijlage IV_Water_Link kw2'!BD$21</f>
        <v>0</v>
      </c>
      <c r="Z23" s="38">
        <f>'[1]Bijlage IV_Water_Link kw2'!BE$21</f>
        <v>0</v>
      </c>
      <c r="AA23" s="38">
        <f>'[1]Bijlage IV_Water_Link kw2'!BF$21</f>
        <v>0</v>
      </c>
      <c r="AB23" s="38">
        <f>'[1]Bijlage IV_Water_Link kw2'!BG$21</f>
        <v>0</v>
      </c>
      <c r="AC23" s="38">
        <f>'[1]Bijlage IV_Water_Link kw2'!BH$21</f>
        <v>0</v>
      </c>
      <c r="AD23" s="38">
        <f>'[1]Bijlage IV_Water_Link kw2'!BI$21</f>
        <v>0</v>
      </c>
      <c r="AE23" s="38">
        <f>'[1]Bijlage IV_Water_Link kw2'!BJ$21</f>
        <v>0</v>
      </c>
      <c r="AF23" s="31">
        <f>SUM(B23,Q23)</f>
        <v>0</v>
      </c>
      <c r="AG23" s="31">
        <f>SUM(C23,R23)</f>
        <v>0</v>
      </c>
      <c r="AH23" s="31">
        <f>SUM(D23,S23)</f>
        <v>0</v>
      </c>
      <c r="AI23" s="31">
        <f>SUM(E23,T23)</f>
        <v>0</v>
      </c>
      <c r="AJ23" s="32">
        <f>(M23-O23)+(AB23-AD23)</f>
        <v>0</v>
      </c>
      <c r="AK23" s="32">
        <f>P23+AE23</f>
        <v>0</v>
      </c>
      <c r="AL23" s="32">
        <f>M23-O23</f>
        <v>0</v>
      </c>
      <c r="AM23" s="32">
        <f>D23+E23+AL23</f>
        <v>0</v>
      </c>
      <c r="AN23" s="32">
        <f>AB23-AD23</f>
        <v>0</v>
      </c>
      <c r="AO23" s="32">
        <f>S23+T23+AN23</f>
        <v>0</v>
      </c>
      <c r="AP23" s="33">
        <f>AI23+AK23</f>
        <v>0</v>
      </c>
    </row>
    <row r="24" spans="1:42" x14ac:dyDescent="0.25">
      <c r="A24" s="16" t="s">
        <v>34</v>
      </c>
      <c r="B24" s="10">
        <f>'[2]Bijlage VI_PIDPA'!AG$21</f>
        <v>0</v>
      </c>
      <c r="C24" s="10">
        <f>'[2]Bijlage VI_PIDPA'!AH$21</f>
        <v>0</v>
      </c>
      <c r="D24" s="10">
        <f>'[2]Bijlage VI_PIDPA'!AI$21</f>
        <v>0</v>
      </c>
      <c r="E24" s="10">
        <f>'[2]Bijlage VI_PIDPA'!AJ$21</f>
        <v>0</v>
      </c>
      <c r="F24" s="10">
        <f>'[2]Bijlage VI_PIDPA'!AK$21</f>
        <v>0</v>
      </c>
      <c r="G24" s="10">
        <f>'[2]Bijlage VI_PIDPA'!AL$21</f>
        <v>0</v>
      </c>
      <c r="H24" s="10">
        <f>'[2]Bijlage VI_PIDPA'!AM$21</f>
        <v>0</v>
      </c>
      <c r="I24" s="10">
        <f>'[2]Bijlage VI_PIDPA'!AN$21</f>
        <v>0</v>
      </c>
      <c r="J24" s="10">
        <f>'[2]Bijlage VI_PIDPA'!AO$21</f>
        <v>0</v>
      </c>
      <c r="K24" s="10">
        <f>'[2]Bijlage VI_PIDPA'!AP$21</f>
        <v>0</v>
      </c>
      <c r="L24" s="10">
        <f>'[2]Bijlage VI_PIDPA'!AQ$21</f>
        <v>0</v>
      </c>
      <c r="M24" s="10">
        <f>'[2]Bijlage VI_PIDPA'!AR$21</f>
        <v>0</v>
      </c>
      <c r="N24" s="10">
        <f>'[2]Bijlage VI_PIDPA'!AS$21</f>
        <v>0</v>
      </c>
      <c r="O24" s="10">
        <f>'[2]Bijlage VI_PIDPA'!AT$21</f>
        <v>0</v>
      </c>
      <c r="P24" s="10">
        <f>'[2]Bijlage VI_PIDPA'!AU$21</f>
        <v>0</v>
      </c>
      <c r="Q24" s="10">
        <f>'[2]Bijlage VI_PIDPA'!AV$21</f>
        <v>0</v>
      </c>
      <c r="R24" s="10">
        <f>'[2]Bijlage VI_PIDPA'!AW$21</f>
        <v>0</v>
      </c>
      <c r="S24" s="10">
        <f>'[2]Bijlage VI_PIDPA'!AX$21</f>
        <v>0</v>
      </c>
      <c r="T24" s="10">
        <f>'[2]Bijlage VI_PIDPA'!AY$21</f>
        <v>0</v>
      </c>
      <c r="U24" s="10">
        <f>'[2]Bijlage VI_PIDPA'!AZ$21</f>
        <v>0</v>
      </c>
      <c r="V24" s="10">
        <f>'[2]Bijlage VI_PIDPA'!BA$21</f>
        <v>0</v>
      </c>
      <c r="W24" s="10">
        <f>'[2]Bijlage VI_PIDPA'!BB$21</f>
        <v>0</v>
      </c>
      <c r="X24" s="10">
        <f>'[2]Bijlage VI_PIDPA'!BC$21</f>
        <v>0</v>
      </c>
      <c r="Y24" s="10">
        <f>'[2]Bijlage VI_PIDPA'!BD$21</f>
        <v>0</v>
      </c>
      <c r="Z24" s="10">
        <f>'[2]Bijlage VI_PIDPA'!BE$21</f>
        <v>0</v>
      </c>
      <c r="AA24" s="10">
        <f>'[2]Bijlage VI_PIDPA'!BF$21</f>
        <v>0</v>
      </c>
      <c r="AB24" s="10">
        <f>'[2]Bijlage VI_PIDPA'!BG$21</f>
        <v>0</v>
      </c>
      <c r="AC24" s="10">
        <f>'[2]Bijlage VI_PIDPA'!BH$21</f>
        <v>0</v>
      </c>
      <c r="AD24" s="10">
        <f>'[2]Bijlage VI_PIDPA'!BI$21</f>
        <v>0</v>
      </c>
      <c r="AE24" s="10">
        <f>'[2]Bijlage VI_PIDPA'!BJ$21</f>
        <v>0</v>
      </c>
      <c r="AF24" s="28">
        <f t="shared" ref="AF24:AF31" si="20">SUM(B24,Q24)</f>
        <v>0</v>
      </c>
      <c r="AG24" s="28">
        <f t="shared" ref="AG24:AG31" si="21">SUM(C24,R24)</f>
        <v>0</v>
      </c>
      <c r="AH24" s="28">
        <f t="shared" ref="AH24:AH31" si="22">SUM(D24,S24)</f>
        <v>0</v>
      </c>
      <c r="AI24" s="28">
        <f t="shared" ref="AI24:AI31" si="23">SUM(E24,T24)</f>
        <v>0</v>
      </c>
      <c r="AJ24" s="29">
        <f t="shared" ref="AJ24:AJ31" si="24">(M24-O24)+(AB24-AD24)</f>
        <v>0</v>
      </c>
      <c r="AK24" s="29">
        <f t="shared" ref="AK24:AK31" si="25">P24+AE24</f>
        <v>0</v>
      </c>
      <c r="AL24" s="29">
        <f t="shared" ref="AL24:AL31" si="26">M24-O24</f>
        <v>0</v>
      </c>
      <c r="AM24" s="29">
        <f t="shared" ref="AM24:AM31" si="27">D24+E24+AL24</f>
        <v>0</v>
      </c>
      <c r="AN24" s="29">
        <f t="shared" ref="AN24:AN31" si="28">AB24-AD24</f>
        <v>0</v>
      </c>
      <c r="AO24" s="29">
        <f t="shared" ref="AO24:AO31" si="29">S24+T24+AN24</f>
        <v>0</v>
      </c>
      <c r="AP24" s="30">
        <f t="shared" ref="AP24:AP31" si="30">AI24+AK24</f>
        <v>0</v>
      </c>
    </row>
    <row r="25" spans="1:42" x14ac:dyDescent="0.25">
      <c r="A25" s="16" t="s">
        <v>40</v>
      </c>
      <c r="B25" s="10">
        <f>'[3]Bijlage VI_Farys'!AG$21</f>
        <v>44</v>
      </c>
      <c r="C25" s="10">
        <f>'[3]Bijlage VI_Farys'!AH$21</f>
        <v>1139.72</v>
      </c>
      <c r="D25" s="10">
        <f>'[3]Bijlage VI_Farys'!AI$21</f>
        <v>1848.32</v>
      </c>
      <c r="E25" s="10">
        <f>'[3]Bijlage VI_Farys'!AJ$21</f>
        <v>0</v>
      </c>
      <c r="F25" s="10">
        <f>'[3]Bijlage VI_Farys'!AK$21</f>
        <v>0</v>
      </c>
      <c r="G25" s="10">
        <f>'[3]Bijlage VI_Farys'!AL$21</f>
        <v>0</v>
      </c>
      <c r="H25" s="10">
        <f>'[3]Bijlage VI_Farys'!AM$21</f>
        <v>3</v>
      </c>
      <c r="I25" s="10">
        <f>'[3]Bijlage VI_Farys'!AN$21</f>
        <v>50.05</v>
      </c>
      <c r="J25" s="10">
        <f>'[3]Bijlage VI_Farys'!AO$21</f>
        <v>0</v>
      </c>
      <c r="K25" s="10">
        <f>'[3]Bijlage VI_Farys'!AP$21</f>
        <v>0</v>
      </c>
      <c r="L25" s="10">
        <f>'[3]Bijlage VI_Farys'!AQ$21</f>
        <v>0</v>
      </c>
      <c r="M25" s="10">
        <f>'[3]Bijlage VI_Farys'!AR$21</f>
        <v>0</v>
      </c>
      <c r="N25" s="10">
        <f>'[3]Bijlage VI_Farys'!AS$21</f>
        <v>0</v>
      </c>
      <c r="O25" s="10">
        <f>'[3]Bijlage VI_Farys'!AT$21</f>
        <v>0</v>
      </c>
      <c r="P25" s="10">
        <f>'[3]Bijlage VI_Farys'!AU$21</f>
        <v>1848.32</v>
      </c>
      <c r="Q25" s="10">
        <f>'[3]Bijlage VI_Farys'!AV$21</f>
        <v>37</v>
      </c>
      <c r="R25" s="10">
        <f>'[3]Bijlage VI_Farys'!AW$21</f>
        <v>9645</v>
      </c>
      <c r="S25" s="10">
        <f>'[3]Bijlage VI_Farys'!AX$21</f>
        <v>5742.73</v>
      </c>
      <c r="T25" s="10">
        <f>'[3]Bijlage VI_Farys'!AY$21</f>
        <v>0</v>
      </c>
      <c r="U25" s="10">
        <f>'[3]Bijlage VI_Farys'!AZ$21</f>
        <v>0</v>
      </c>
      <c r="V25" s="10">
        <f>'[3]Bijlage VI_Farys'!BA$21</f>
        <v>0</v>
      </c>
      <c r="W25" s="10">
        <f>'[3]Bijlage VI_Farys'!BB$21</f>
        <v>0</v>
      </c>
      <c r="X25" s="10">
        <f>'[3]Bijlage VI_Farys'!BC$21</f>
        <v>0</v>
      </c>
      <c r="Y25" s="10">
        <f>'[3]Bijlage VI_Farys'!BD$21</f>
        <v>0</v>
      </c>
      <c r="Z25" s="10">
        <f>'[3]Bijlage VI_Farys'!BE$21</f>
        <v>0</v>
      </c>
      <c r="AA25" s="10">
        <f>'[3]Bijlage VI_Farys'!BF$21</f>
        <v>0</v>
      </c>
      <c r="AB25" s="10">
        <f>'[3]Bijlage VI_Farys'!BG$21</f>
        <v>0</v>
      </c>
      <c r="AC25" s="10">
        <f>'[3]Bijlage VI_Farys'!BH$21</f>
        <v>0</v>
      </c>
      <c r="AD25" s="10">
        <f>'[3]Bijlage VI_Farys'!BI$21</f>
        <v>0</v>
      </c>
      <c r="AE25" s="10">
        <f>'[3]Bijlage VI_Farys'!BJ$21</f>
        <v>5742.73</v>
      </c>
      <c r="AF25" s="28">
        <f t="shared" si="20"/>
        <v>81</v>
      </c>
      <c r="AG25" s="28">
        <f t="shared" si="21"/>
        <v>10784.72</v>
      </c>
      <c r="AH25" s="28">
        <f t="shared" si="22"/>
        <v>7591.0499999999993</v>
      </c>
      <c r="AI25" s="28">
        <f t="shared" si="23"/>
        <v>0</v>
      </c>
      <c r="AJ25" s="29">
        <f t="shared" si="24"/>
        <v>0</v>
      </c>
      <c r="AK25" s="29">
        <f t="shared" si="25"/>
        <v>7591.0499999999993</v>
      </c>
      <c r="AL25" s="29">
        <f t="shared" si="26"/>
        <v>0</v>
      </c>
      <c r="AM25" s="29">
        <f t="shared" si="27"/>
        <v>1848.32</v>
      </c>
      <c r="AN25" s="29">
        <f t="shared" si="28"/>
        <v>0</v>
      </c>
      <c r="AO25" s="29">
        <f t="shared" si="29"/>
        <v>5742.73</v>
      </c>
      <c r="AP25" s="30">
        <f t="shared" si="30"/>
        <v>7591.0499999999993</v>
      </c>
    </row>
    <row r="26" spans="1:42" x14ac:dyDescent="0.25">
      <c r="A26" s="16" t="s">
        <v>32</v>
      </c>
      <c r="B26" s="10">
        <f>'[4]Bijlage VI_IWVB'!AG$21</f>
        <v>0</v>
      </c>
      <c r="C26" s="10">
        <f>'[4]Bijlage VI_IWVB'!AH$21</f>
        <v>0</v>
      </c>
      <c r="D26" s="10">
        <f>'[4]Bijlage VI_IWVB'!AI$21</f>
        <v>0</v>
      </c>
      <c r="E26" s="10">
        <f>'[4]Bijlage VI_IWVB'!AJ$21</f>
        <v>0</v>
      </c>
      <c r="F26" s="10">
        <f>'[4]Bijlage VI_IWVB'!AK$21</f>
        <v>0</v>
      </c>
      <c r="G26" s="10">
        <f>'[4]Bijlage VI_IWVB'!AL$21</f>
        <v>0</v>
      </c>
      <c r="H26" s="10">
        <f>'[4]Bijlage VI_IWVB'!AM$21</f>
        <v>0</v>
      </c>
      <c r="I26" s="10">
        <f>'[4]Bijlage VI_IWVB'!AN$21</f>
        <v>0</v>
      </c>
      <c r="J26" s="10">
        <f>'[4]Bijlage VI_IWVB'!AO$21</f>
        <v>0</v>
      </c>
      <c r="K26" s="10">
        <f>'[4]Bijlage VI_IWVB'!AP$21</f>
        <v>0</v>
      </c>
      <c r="L26" s="10">
        <f>'[4]Bijlage VI_IWVB'!AQ$21</f>
        <v>0</v>
      </c>
      <c r="M26" s="10">
        <f>'[4]Bijlage VI_IWVB'!AR$21</f>
        <v>0</v>
      </c>
      <c r="N26" s="10">
        <f>'[4]Bijlage VI_IWVB'!AS$21</f>
        <v>0</v>
      </c>
      <c r="O26" s="10">
        <f>'[4]Bijlage VI_IWVB'!AT$21</f>
        <v>0</v>
      </c>
      <c r="P26" s="10">
        <f>'[4]Bijlage VI_IWVB'!AU$21</f>
        <v>0</v>
      </c>
      <c r="Q26" s="10">
        <f>'[4]Bijlage VI_IWVB'!AV$21</f>
        <v>2</v>
      </c>
      <c r="R26" s="10">
        <f>'[4]Bijlage VI_IWVB'!AW$21</f>
        <v>7011</v>
      </c>
      <c r="S26" s="10">
        <f>'[4]Bijlage VI_IWVB'!AX$21</f>
        <v>5165.8</v>
      </c>
      <c r="T26" s="10">
        <f>'[4]Bijlage VI_IWVB'!AY$21</f>
        <v>0</v>
      </c>
      <c r="U26" s="10">
        <f>'[4]Bijlage VI_IWVB'!AZ$21</f>
        <v>0</v>
      </c>
      <c r="V26" s="10">
        <f>'[4]Bijlage VI_IWVB'!BA$21</f>
        <v>0</v>
      </c>
      <c r="W26" s="10">
        <f>'[4]Bijlage VI_IWVB'!BB$21</f>
        <v>0</v>
      </c>
      <c r="X26" s="10">
        <f>'[4]Bijlage VI_IWVB'!BC$21</f>
        <v>0</v>
      </c>
      <c r="Y26" s="10">
        <f>'[4]Bijlage VI_IWVB'!BD$21</f>
        <v>0</v>
      </c>
      <c r="Z26" s="10">
        <f>'[4]Bijlage VI_IWVB'!BE$21</f>
        <v>0</v>
      </c>
      <c r="AA26" s="10">
        <f>'[4]Bijlage VI_IWVB'!BF$21</f>
        <v>0</v>
      </c>
      <c r="AB26" s="10">
        <f>'[4]Bijlage VI_IWVB'!BG$21</f>
        <v>0</v>
      </c>
      <c r="AC26" s="10">
        <f>'[4]Bijlage VI_IWVB'!BH$21</f>
        <v>0</v>
      </c>
      <c r="AD26" s="10">
        <f>'[4]Bijlage VI_IWVB'!BI$21</f>
        <v>0</v>
      </c>
      <c r="AE26" s="10">
        <f>'[4]Bijlage VI_IWVB'!BJ$21</f>
        <v>5165.8</v>
      </c>
      <c r="AF26" s="28">
        <f t="shared" si="20"/>
        <v>2</v>
      </c>
      <c r="AG26" s="28">
        <f t="shared" si="21"/>
        <v>7011</v>
      </c>
      <c r="AH26" s="28">
        <f t="shared" si="22"/>
        <v>5165.8</v>
      </c>
      <c r="AI26" s="28">
        <f t="shared" si="23"/>
        <v>0</v>
      </c>
      <c r="AJ26" s="29">
        <f t="shared" si="24"/>
        <v>0</v>
      </c>
      <c r="AK26" s="29">
        <f t="shared" si="25"/>
        <v>5165.8</v>
      </c>
      <c r="AL26" s="29">
        <f t="shared" si="26"/>
        <v>0</v>
      </c>
      <c r="AM26" s="29">
        <f t="shared" si="27"/>
        <v>0</v>
      </c>
      <c r="AN26" s="29">
        <f t="shared" si="28"/>
        <v>0</v>
      </c>
      <c r="AO26" s="29">
        <f t="shared" si="29"/>
        <v>5165.8</v>
      </c>
      <c r="AP26" s="30">
        <f t="shared" si="30"/>
        <v>5165.8</v>
      </c>
    </row>
    <row r="27" spans="1:42" x14ac:dyDescent="0.25">
      <c r="A27" s="16" t="s">
        <v>41</v>
      </c>
      <c r="B27" s="10">
        <f>'[5]Bijlage VI_De Watergroep'!AG$21</f>
        <v>0</v>
      </c>
      <c r="C27" s="10">
        <f>'[5]Bijlage VI_De Watergroep'!AH$21</f>
        <v>0</v>
      </c>
      <c r="D27" s="10">
        <f>'[5]Bijlage VI_De Watergroep'!AI$21</f>
        <v>0</v>
      </c>
      <c r="E27" s="10">
        <f>'[5]Bijlage VI_De Watergroep'!AJ$21</f>
        <v>0</v>
      </c>
      <c r="F27" s="10">
        <f>'[5]Bijlage VI_De Watergroep'!AK$21</f>
        <v>0</v>
      </c>
      <c r="G27" s="10">
        <f>'[5]Bijlage VI_De Watergroep'!AL$21</f>
        <v>0</v>
      </c>
      <c r="H27" s="10">
        <f>'[5]Bijlage VI_De Watergroep'!AM$21</f>
        <v>0</v>
      </c>
      <c r="I27" s="10">
        <f>'[5]Bijlage VI_De Watergroep'!AN$21</f>
        <v>0</v>
      </c>
      <c r="J27" s="10">
        <f>'[5]Bijlage VI_De Watergroep'!AO$21</f>
        <v>0</v>
      </c>
      <c r="K27" s="10">
        <f>'[5]Bijlage VI_De Watergroep'!AP$21</f>
        <v>0</v>
      </c>
      <c r="L27" s="10">
        <f>'[5]Bijlage VI_De Watergroep'!AQ$21</f>
        <v>0</v>
      </c>
      <c r="M27" s="10">
        <f>'[5]Bijlage VI_De Watergroep'!AR$21</f>
        <v>0</v>
      </c>
      <c r="N27" s="10">
        <f>'[5]Bijlage VI_De Watergroep'!AS$21</f>
        <v>0</v>
      </c>
      <c r="O27" s="10">
        <f>'[5]Bijlage VI_De Watergroep'!AT$21</f>
        <v>0</v>
      </c>
      <c r="P27" s="10">
        <f>'[5]Bijlage VI_De Watergroep'!AU$21</f>
        <v>0</v>
      </c>
      <c r="Q27" s="10">
        <f>'[5]Bijlage VI_De Watergroep'!AV$21</f>
        <v>0</v>
      </c>
      <c r="R27" s="10">
        <f>'[5]Bijlage VI_De Watergroep'!AW$21</f>
        <v>0</v>
      </c>
      <c r="S27" s="10">
        <f>'[5]Bijlage VI_De Watergroep'!AX$21</f>
        <v>0</v>
      </c>
      <c r="T27" s="10">
        <f>'[5]Bijlage VI_De Watergroep'!AY$21</f>
        <v>0</v>
      </c>
      <c r="U27" s="10">
        <f>'[5]Bijlage VI_De Watergroep'!AZ$21</f>
        <v>0</v>
      </c>
      <c r="V27" s="10">
        <f>'[5]Bijlage VI_De Watergroep'!BA$21</f>
        <v>0</v>
      </c>
      <c r="W27" s="10">
        <f>'[5]Bijlage VI_De Watergroep'!BB$21</f>
        <v>0</v>
      </c>
      <c r="X27" s="10">
        <f>'[5]Bijlage VI_De Watergroep'!BC$21</f>
        <v>0</v>
      </c>
      <c r="Y27" s="10">
        <f>'[5]Bijlage VI_De Watergroep'!BD$21</f>
        <v>0</v>
      </c>
      <c r="Z27" s="10">
        <f>'[5]Bijlage VI_De Watergroep'!BE$21</f>
        <v>0</v>
      </c>
      <c r="AA27" s="10">
        <f>'[5]Bijlage VI_De Watergroep'!BF$21</f>
        <v>0</v>
      </c>
      <c r="AB27" s="10">
        <f>'[5]Bijlage VI_De Watergroep'!BG$21</f>
        <v>0</v>
      </c>
      <c r="AC27" s="10">
        <f>'[5]Bijlage VI_De Watergroep'!BH$21</f>
        <v>0</v>
      </c>
      <c r="AD27" s="10">
        <f>'[5]Bijlage VI_De Watergroep'!BI$21</f>
        <v>0</v>
      </c>
      <c r="AE27" s="10">
        <f>'[5]Bijlage VI_De Watergroep'!BJ$21</f>
        <v>0</v>
      </c>
      <c r="AF27" s="28">
        <f t="shared" si="20"/>
        <v>0</v>
      </c>
      <c r="AG27" s="28">
        <f t="shared" si="21"/>
        <v>0</v>
      </c>
      <c r="AH27" s="28">
        <f t="shared" si="22"/>
        <v>0</v>
      </c>
      <c r="AI27" s="28">
        <f t="shared" si="23"/>
        <v>0</v>
      </c>
      <c r="AJ27" s="29">
        <f t="shared" si="24"/>
        <v>0</v>
      </c>
      <c r="AK27" s="29">
        <f t="shared" si="25"/>
        <v>0</v>
      </c>
      <c r="AL27" s="29">
        <f t="shared" si="26"/>
        <v>0</v>
      </c>
      <c r="AM27" s="29">
        <f t="shared" si="27"/>
        <v>0</v>
      </c>
      <c r="AN27" s="29">
        <f t="shared" si="28"/>
        <v>0</v>
      </c>
      <c r="AO27" s="29">
        <f t="shared" si="29"/>
        <v>0</v>
      </c>
      <c r="AP27" s="30">
        <f t="shared" si="30"/>
        <v>0</v>
      </c>
    </row>
    <row r="28" spans="1:42" x14ac:dyDescent="0.25">
      <c r="A28" s="16" t="s">
        <v>35</v>
      </c>
      <c r="B28" s="10">
        <f>'[6]Bijlage VI_IWVA'!AG$21</f>
        <v>119</v>
      </c>
      <c r="C28" s="10">
        <f>'[6]Bijlage VI_IWVA'!AH$21</f>
        <v>4117</v>
      </c>
      <c r="D28" s="10">
        <f>'[6]Bijlage VI_IWVA'!AI$21</f>
        <v>5726.4036000000015</v>
      </c>
      <c r="E28" s="10">
        <f>'[6]Bijlage VI_IWVA'!AJ$21</f>
        <v>0</v>
      </c>
      <c r="F28" s="10">
        <f>'[6]Bijlage VI_IWVA'!AK$21</f>
        <v>0</v>
      </c>
      <c r="G28" s="10">
        <f>'[6]Bijlage VI_IWVA'!AL$21</f>
        <v>0</v>
      </c>
      <c r="H28" s="10">
        <f>'[6]Bijlage VI_IWVA'!AM$21</f>
        <v>13</v>
      </c>
      <c r="I28" s="10">
        <f>'[6]Bijlage VI_IWVA'!AN$21</f>
        <v>531.74639999999999</v>
      </c>
      <c r="J28" s="10">
        <f>'[6]Bijlage VI_IWVA'!AO$21</f>
        <v>0</v>
      </c>
      <c r="K28" s="10">
        <f>'[6]Bijlage VI_IWVA'!AP$21</f>
        <v>0</v>
      </c>
      <c r="L28" s="10">
        <f>'[6]Bijlage VI_IWVA'!AQ$21</f>
        <v>0</v>
      </c>
      <c r="M28" s="10">
        <f>'[6]Bijlage VI_IWVA'!AR$21</f>
        <v>0</v>
      </c>
      <c r="N28" s="10">
        <f>'[6]Bijlage VI_IWVA'!AS$21</f>
        <v>0</v>
      </c>
      <c r="O28" s="10">
        <f>'[6]Bijlage VI_IWVA'!AT$21</f>
        <v>0</v>
      </c>
      <c r="P28" s="10">
        <f>'[6]Bijlage VI_IWVA'!AU$21</f>
        <v>5726.4036000000015</v>
      </c>
      <c r="Q28" s="10">
        <f>'[6]Bijlage VI_IWVA'!AV$21</f>
        <v>379</v>
      </c>
      <c r="R28" s="10">
        <f>'[6]Bijlage VI_IWVA'!AW$21</f>
        <v>218537</v>
      </c>
      <c r="S28" s="10">
        <f>'[6]Bijlage VI_IWVA'!AX$21</f>
        <v>101884.4458</v>
      </c>
      <c r="T28" s="10">
        <f>'[6]Bijlage VI_IWVA'!AY$21</f>
        <v>0</v>
      </c>
      <c r="U28" s="10">
        <f>'[6]Bijlage VI_IWVA'!AZ$21</f>
        <v>0</v>
      </c>
      <c r="V28" s="10">
        <f>'[6]Bijlage VI_IWVA'!BA$21</f>
        <v>0</v>
      </c>
      <c r="W28" s="10">
        <f>'[6]Bijlage VI_IWVA'!BB$21</f>
        <v>0</v>
      </c>
      <c r="X28" s="10">
        <f>'[6]Bijlage VI_IWVA'!BC$21</f>
        <v>0</v>
      </c>
      <c r="Y28" s="10">
        <f>'[6]Bijlage VI_IWVA'!BD$21</f>
        <v>0</v>
      </c>
      <c r="Z28" s="10">
        <f>'[6]Bijlage VI_IWVA'!BE$21</f>
        <v>0</v>
      </c>
      <c r="AA28" s="10">
        <f>'[6]Bijlage VI_IWVA'!BF$21</f>
        <v>0</v>
      </c>
      <c r="AB28" s="10">
        <f>'[6]Bijlage VI_IWVA'!BG$21</f>
        <v>0</v>
      </c>
      <c r="AC28" s="10">
        <f>'[6]Bijlage VI_IWVA'!BH$21</f>
        <v>0</v>
      </c>
      <c r="AD28" s="10">
        <f>'[6]Bijlage VI_IWVA'!BI$21</f>
        <v>0</v>
      </c>
      <c r="AE28" s="10">
        <f>'[6]Bijlage VI_IWVA'!BJ$21</f>
        <v>101884.4458</v>
      </c>
      <c r="AF28" s="28">
        <f t="shared" si="20"/>
        <v>498</v>
      </c>
      <c r="AG28" s="28">
        <f t="shared" si="21"/>
        <v>222654</v>
      </c>
      <c r="AH28" s="28">
        <f t="shared" si="22"/>
        <v>107610.84940000001</v>
      </c>
      <c r="AI28" s="28">
        <f t="shared" si="23"/>
        <v>0</v>
      </c>
      <c r="AJ28" s="29">
        <f t="shared" si="24"/>
        <v>0</v>
      </c>
      <c r="AK28" s="29">
        <f t="shared" si="25"/>
        <v>107610.84940000001</v>
      </c>
      <c r="AL28" s="29">
        <f t="shared" si="26"/>
        <v>0</v>
      </c>
      <c r="AM28" s="29">
        <f t="shared" si="27"/>
        <v>5726.4036000000015</v>
      </c>
      <c r="AN28" s="29">
        <f t="shared" si="28"/>
        <v>0</v>
      </c>
      <c r="AO28" s="29">
        <f t="shared" si="29"/>
        <v>101884.4458</v>
      </c>
      <c r="AP28" s="30">
        <f t="shared" si="30"/>
        <v>107610.84940000001</v>
      </c>
    </row>
    <row r="29" spans="1:42" x14ac:dyDescent="0.25">
      <c r="A29" s="16" t="s">
        <v>39</v>
      </c>
      <c r="B29" s="10">
        <f>'[7]Bijlage VI_VIVAQUA'!AG$21</f>
        <v>0</v>
      </c>
      <c r="C29" s="10">
        <f>'[7]Bijlage VI_VIVAQUA'!AH$21</f>
        <v>0</v>
      </c>
      <c r="D29" s="10">
        <f>'[7]Bijlage VI_VIVAQUA'!AI$21</f>
        <v>0</v>
      </c>
      <c r="E29" s="10">
        <f>'[7]Bijlage VI_VIVAQUA'!AJ$21</f>
        <v>0</v>
      </c>
      <c r="F29" s="10">
        <f>'[7]Bijlage VI_VIVAQUA'!AK$21</f>
        <v>0</v>
      </c>
      <c r="G29" s="10">
        <f>'[7]Bijlage VI_VIVAQUA'!AL$21</f>
        <v>0</v>
      </c>
      <c r="H29" s="10">
        <f>'[7]Bijlage VI_VIVAQUA'!AM$21</f>
        <v>0</v>
      </c>
      <c r="I29" s="10">
        <f>'[7]Bijlage VI_VIVAQUA'!AN$21</f>
        <v>0</v>
      </c>
      <c r="J29" s="10">
        <f>'[7]Bijlage VI_VIVAQUA'!AO$21</f>
        <v>0</v>
      </c>
      <c r="K29" s="10">
        <f>'[7]Bijlage VI_VIVAQUA'!AP$21</f>
        <v>0</v>
      </c>
      <c r="L29" s="10">
        <f>'[7]Bijlage VI_VIVAQUA'!AQ$21</f>
        <v>0</v>
      </c>
      <c r="M29" s="10">
        <f>'[7]Bijlage VI_VIVAQUA'!AR$21</f>
        <v>0</v>
      </c>
      <c r="N29" s="10">
        <f>'[7]Bijlage VI_VIVAQUA'!AS$21</f>
        <v>0</v>
      </c>
      <c r="O29" s="10">
        <f>'[7]Bijlage VI_VIVAQUA'!AT$21</f>
        <v>0</v>
      </c>
      <c r="P29" s="10">
        <f>'[7]Bijlage VI_VIVAQUA'!AU$21</f>
        <v>0</v>
      </c>
      <c r="Q29" s="10">
        <f>'[7]Bijlage VI_VIVAQUA'!AV$21</f>
        <v>0</v>
      </c>
      <c r="R29" s="10">
        <f>'[7]Bijlage VI_VIVAQUA'!AW$21</f>
        <v>0</v>
      </c>
      <c r="S29" s="10">
        <f>'[7]Bijlage VI_VIVAQUA'!AX$21</f>
        <v>0</v>
      </c>
      <c r="T29" s="10">
        <f>'[7]Bijlage VI_VIVAQUA'!AY$21</f>
        <v>0</v>
      </c>
      <c r="U29" s="10">
        <f>'[7]Bijlage VI_VIVAQUA'!AZ$21</f>
        <v>0</v>
      </c>
      <c r="V29" s="10">
        <f>'[7]Bijlage VI_VIVAQUA'!BA$21</f>
        <v>0</v>
      </c>
      <c r="W29" s="10">
        <f>'[7]Bijlage VI_VIVAQUA'!BB$21</f>
        <v>0</v>
      </c>
      <c r="X29" s="10">
        <f>'[7]Bijlage VI_VIVAQUA'!BC$21</f>
        <v>0</v>
      </c>
      <c r="Y29" s="10">
        <f>'[7]Bijlage VI_VIVAQUA'!BD$21</f>
        <v>0</v>
      </c>
      <c r="Z29" s="10">
        <f>'[7]Bijlage VI_VIVAQUA'!BE$21</f>
        <v>0</v>
      </c>
      <c r="AA29" s="10">
        <f>'[7]Bijlage VI_VIVAQUA'!BF$21</f>
        <v>0</v>
      </c>
      <c r="AB29" s="10">
        <f>'[7]Bijlage VI_VIVAQUA'!BG$21</f>
        <v>0</v>
      </c>
      <c r="AC29" s="10">
        <f>'[7]Bijlage VI_VIVAQUA'!BH$21</f>
        <v>0</v>
      </c>
      <c r="AD29" s="10">
        <f>'[7]Bijlage VI_VIVAQUA'!BI$21</f>
        <v>0</v>
      </c>
      <c r="AE29" s="10">
        <f>'[7]Bijlage VI_VIVAQUA'!BJ$21</f>
        <v>0</v>
      </c>
      <c r="AF29" s="28">
        <f t="shared" si="20"/>
        <v>0</v>
      </c>
      <c r="AG29" s="28">
        <f t="shared" si="21"/>
        <v>0</v>
      </c>
      <c r="AH29" s="28">
        <f t="shared" si="22"/>
        <v>0</v>
      </c>
      <c r="AI29" s="28">
        <f t="shared" si="23"/>
        <v>0</v>
      </c>
      <c r="AJ29" s="29">
        <f t="shared" si="24"/>
        <v>0</v>
      </c>
      <c r="AK29" s="29">
        <f t="shared" si="25"/>
        <v>0</v>
      </c>
      <c r="AL29" s="29">
        <f t="shared" si="26"/>
        <v>0</v>
      </c>
      <c r="AM29" s="29">
        <f t="shared" si="27"/>
        <v>0</v>
      </c>
      <c r="AN29" s="29">
        <f t="shared" si="28"/>
        <v>0</v>
      </c>
      <c r="AO29" s="29">
        <f t="shared" si="29"/>
        <v>0</v>
      </c>
      <c r="AP29" s="30">
        <f t="shared" si="30"/>
        <v>0</v>
      </c>
    </row>
    <row r="30" spans="1:42" x14ac:dyDescent="0.25">
      <c r="A30" s="16" t="s">
        <v>42</v>
      </c>
      <c r="B30" s="39">
        <f>'[8]Bijlage VI_Knokke-Heist'!AG$22</f>
        <v>0</v>
      </c>
      <c r="C30" s="39">
        <f>'[8]Bijlage VI_Knokke-Heist'!AH$22</f>
        <v>0</v>
      </c>
      <c r="D30" s="39">
        <f>'[8]Bijlage VI_Knokke-Heist'!AI$22</f>
        <v>0</v>
      </c>
      <c r="E30" s="39">
        <f>'[8]Bijlage VI_Knokke-Heist'!AJ$22</f>
        <v>0</v>
      </c>
      <c r="F30" s="39">
        <f>'[8]Bijlage VI_Knokke-Heist'!AK$22</f>
        <v>0</v>
      </c>
      <c r="G30" s="39">
        <f>'[8]Bijlage VI_Knokke-Heist'!AL$22</f>
        <v>0</v>
      </c>
      <c r="H30" s="39">
        <f>'[8]Bijlage VI_Knokke-Heist'!AM$22</f>
        <v>0</v>
      </c>
      <c r="I30" s="39">
        <f>'[8]Bijlage VI_Knokke-Heist'!AN$22</f>
        <v>0</v>
      </c>
      <c r="J30" s="39">
        <f>'[8]Bijlage VI_Knokke-Heist'!AO$22</f>
        <v>0</v>
      </c>
      <c r="K30" s="39">
        <f>'[8]Bijlage VI_Knokke-Heist'!AP$22</f>
        <v>0</v>
      </c>
      <c r="L30" s="39">
        <f>'[8]Bijlage VI_Knokke-Heist'!AQ$22</f>
        <v>0</v>
      </c>
      <c r="M30" s="39">
        <f>'[8]Bijlage VI_Knokke-Heist'!AR$22</f>
        <v>0</v>
      </c>
      <c r="N30" s="39">
        <f>'[8]Bijlage VI_Knokke-Heist'!AS$22</f>
        <v>0</v>
      </c>
      <c r="O30" s="39">
        <f>'[8]Bijlage VI_Knokke-Heist'!AT$22</f>
        <v>0</v>
      </c>
      <c r="P30" s="39">
        <f>'[8]Bijlage VI_Knokke-Heist'!AU$22</f>
        <v>0</v>
      </c>
      <c r="Q30" s="39">
        <f>'[8]Bijlage VI_Knokke-Heist'!AV$22</f>
        <v>0</v>
      </c>
      <c r="R30" s="39">
        <f>'[8]Bijlage VI_Knokke-Heist'!AW$22</f>
        <v>0</v>
      </c>
      <c r="S30" s="39">
        <f>'[8]Bijlage VI_Knokke-Heist'!AX$22</f>
        <v>0</v>
      </c>
      <c r="T30" s="39">
        <f>'[8]Bijlage VI_Knokke-Heist'!AY$22</f>
        <v>0</v>
      </c>
      <c r="U30" s="39">
        <f>'[8]Bijlage VI_Knokke-Heist'!AZ$22</f>
        <v>0</v>
      </c>
      <c r="V30" s="39">
        <f>'[8]Bijlage VI_Knokke-Heist'!BA$22</f>
        <v>0</v>
      </c>
      <c r="W30" s="39">
        <f>'[8]Bijlage VI_Knokke-Heist'!BB$22</f>
        <v>0</v>
      </c>
      <c r="X30" s="39">
        <f>'[8]Bijlage VI_Knokke-Heist'!BC$22</f>
        <v>0</v>
      </c>
      <c r="Y30" s="39">
        <f>'[8]Bijlage VI_Knokke-Heist'!BD$22</f>
        <v>0</v>
      </c>
      <c r="Z30" s="39">
        <f>'[8]Bijlage VI_Knokke-Heist'!BE$22</f>
        <v>0</v>
      </c>
      <c r="AA30" s="39">
        <f>'[8]Bijlage VI_Knokke-Heist'!BF$22</f>
        <v>0</v>
      </c>
      <c r="AB30" s="39">
        <f>'[8]Bijlage VI_Knokke-Heist'!BG$22</f>
        <v>0</v>
      </c>
      <c r="AC30" s="39">
        <f>'[8]Bijlage VI_Knokke-Heist'!BH$22</f>
        <v>0</v>
      </c>
      <c r="AD30" s="39">
        <f>'[8]Bijlage VI_Knokke-Heist'!BI$22</f>
        <v>0</v>
      </c>
      <c r="AE30" s="39">
        <f>'[8]Bijlage VI_Knokke-Heist'!BJ$22</f>
        <v>0</v>
      </c>
      <c r="AF30" s="28">
        <f t="shared" si="20"/>
        <v>0</v>
      </c>
      <c r="AG30" s="28">
        <f t="shared" si="21"/>
        <v>0</v>
      </c>
      <c r="AH30" s="28">
        <f t="shared" si="22"/>
        <v>0</v>
      </c>
      <c r="AI30" s="28">
        <f t="shared" si="23"/>
        <v>0</v>
      </c>
      <c r="AJ30" s="29">
        <f t="shared" si="24"/>
        <v>0</v>
      </c>
      <c r="AK30" s="29">
        <f t="shared" si="25"/>
        <v>0</v>
      </c>
      <c r="AL30" s="29">
        <f t="shared" si="26"/>
        <v>0</v>
      </c>
      <c r="AM30" s="29">
        <f t="shared" si="27"/>
        <v>0</v>
      </c>
      <c r="AN30" s="29">
        <f t="shared" si="28"/>
        <v>0</v>
      </c>
      <c r="AO30" s="29">
        <f t="shared" si="29"/>
        <v>0</v>
      </c>
      <c r="AP30" s="30">
        <f t="shared" si="30"/>
        <v>0</v>
      </c>
    </row>
    <row r="31" spans="1:42" s="27" customFormat="1" ht="13.5" thickBot="1" x14ac:dyDescent="0.35">
      <c r="A31" s="17" t="s">
        <v>44</v>
      </c>
      <c r="B31" s="34">
        <f>SUM(B23:B30)</f>
        <v>163</v>
      </c>
      <c r="C31" s="34">
        <f t="shared" ref="C31" si="31">SUM(C23:C30)</f>
        <v>5256.72</v>
      </c>
      <c r="D31" s="34">
        <f t="shared" ref="D31" si="32">SUM(D23:D30)</f>
        <v>7574.7236000000012</v>
      </c>
      <c r="E31" s="34">
        <f t="shared" ref="E31" si="33">SUM(E23:E30)</f>
        <v>0</v>
      </c>
      <c r="F31" s="34">
        <f t="shared" ref="F31" si="34">SUM(F23:F30)</f>
        <v>0</v>
      </c>
      <c r="G31" s="34">
        <f t="shared" ref="G31" si="35">SUM(G23:G30)</f>
        <v>0</v>
      </c>
      <c r="H31" s="34">
        <f t="shared" ref="H31" si="36">SUM(H23:H30)</f>
        <v>16</v>
      </c>
      <c r="I31" s="34">
        <f t="shared" ref="I31" si="37">SUM(I23:I30)</f>
        <v>581.79639999999995</v>
      </c>
      <c r="J31" s="34">
        <f t="shared" ref="J31" si="38">SUM(J23:J30)</f>
        <v>0</v>
      </c>
      <c r="K31" s="34">
        <f t="shared" ref="K31" si="39">SUM(K23:K30)</f>
        <v>0</v>
      </c>
      <c r="L31" s="34">
        <f t="shared" ref="L31" si="40">SUM(L23:L30)</f>
        <v>0</v>
      </c>
      <c r="M31" s="34">
        <f t="shared" ref="M31" si="41">SUM(M23:M30)</f>
        <v>0</v>
      </c>
      <c r="N31" s="34">
        <f t="shared" ref="N31" si="42">SUM(N23:N30)</f>
        <v>0</v>
      </c>
      <c r="O31" s="34">
        <f t="shared" ref="O31" si="43">SUM(O23:O30)</f>
        <v>0</v>
      </c>
      <c r="P31" s="34">
        <f t="shared" ref="P31" si="44">SUM(P23:P30)</f>
        <v>7574.7236000000012</v>
      </c>
      <c r="Q31" s="34">
        <f t="shared" ref="Q31" si="45">SUM(Q23:Q30)</f>
        <v>418</v>
      </c>
      <c r="R31" s="34">
        <f t="shared" ref="R31" si="46">SUM(R23:R30)</f>
        <v>235193</v>
      </c>
      <c r="S31" s="34">
        <f t="shared" ref="S31" si="47">SUM(S23:S30)</f>
        <v>112792.9758</v>
      </c>
      <c r="T31" s="34">
        <f t="shared" ref="T31" si="48">SUM(T23:T30)</f>
        <v>0</v>
      </c>
      <c r="U31" s="34">
        <f t="shared" ref="U31" si="49">SUM(U23:U30)</f>
        <v>0</v>
      </c>
      <c r="V31" s="34">
        <f t="shared" ref="V31" si="50">SUM(V23:V30)</f>
        <v>0</v>
      </c>
      <c r="W31" s="34">
        <f t="shared" ref="W31" si="51">SUM(W23:W30)</f>
        <v>0</v>
      </c>
      <c r="X31" s="34">
        <f t="shared" ref="X31" si="52">SUM(X23:X30)</f>
        <v>0</v>
      </c>
      <c r="Y31" s="34">
        <f t="shared" ref="Y31" si="53">SUM(Y23:Y30)</f>
        <v>0</v>
      </c>
      <c r="Z31" s="34">
        <f t="shared" ref="Z31" si="54">SUM(Z23:Z30)</f>
        <v>0</v>
      </c>
      <c r="AA31" s="34">
        <f t="shared" ref="AA31" si="55">SUM(AA23:AA30)</f>
        <v>0</v>
      </c>
      <c r="AB31" s="34">
        <f t="shared" ref="AB31" si="56">SUM(AB23:AB30)</f>
        <v>0</v>
      </c>
      <c r="AC31" s="34">
        <f t="shared" ref="AC31" si="57">SUM(AC23:AC30)</f>
        <v>0</v>
      </c>
      <c r="AD31" s="34">
        <f t="shared" ref="AD31" si="58">SUM(AD23:AD30)</f>
        <v>0</v>
      </c>
      <c r="AE31" s="34">
        <f t="shared" ref="AE31" si="59">SUM(AE23:AE30)</f>
        <v>112792.9758</v>
      </c>
      <c r="AF31" s="35">
        <f t="shared" si="20"/>
        <v>581</v>
      </c>
      <c r="AG31" s="35">
        <f t="shared" si="21"/>
        <v>240449.72</v>
      </c>
      <c r="AH31" s="35">
        <f t="shared" si="22"/>
        <v>120367.6994</v>
      </c>
      <c r="AI31" s="35">
        <f t="shared" si="23"/>
        <v>0</v>
      </c>
      <c r="AJ31" s="36">
        <f t="shared" si="24"/>
        <v>0</v>
      </c>
      <c r="AK31" s="36">
        <f t="shared" si="25"/>
        <v>120367.6994</v>
      </c>
      <c r="AL31" s="36">
        <f t="shared" si="26"/>
        <v>0</v>
      </c>
      <c r="AM31" s="36">
        <f t="shared" si="27"/>
        <v>7574.7236000000012</v>
      </c>
      <c r="AN31" s="36">
        <f t="shared" si="28"/>
        <v>0</v>
      </c>
      <c r="AO31" s="36">
        <f t="shared" si="29"/>
        <v>112792.9758</v>
      </c>
      <c r="AP31" s="37">
        <f t="shared" si="30"/>
        <v>120367.6994</v>
      </c>
    </row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</sheetData>
  <mergeCells count="84">
    <mergeCell ref="AF5:AF6"/>
    <mergeCell ref="AG5:AG6"/>
    <mergeCell ref="AO20:AO21"/>
    <mergeCell ref="AL20:AL21"/>
    <mergeCell ref="AM20:AM21"/>
    <mergeCell ref="AN20:AN21"/>
    <mergeCell ref="AM5:AM6"/>
    <mergeCell ref="AG20:AG21"/>
    <mergeCell ref="AH20:AH21"/>
    <mergeCell ref="AI20:AI21"/>
    <mergeCell ref="AJ20:AJ21"/>
    <mergeCell ref="AK20:AK21"/>
    <mergeCell ref="AP4:AP6"/>
    <mergeCell ref="AP19:AP21"/>
    <mergeCell ref="AO5:AO6"/>
    <mergeCell ref="AH5:AH6"/>
    <mergeCell ref="AI5:AI6"/>
    <mergeCell ref="AN5:AN6"/>
    <mergeCell ref="AL5:AL6"/>
    <mergeCell ref="AF4:AK4"/>
    <mergeCell ref="AL4:AM4"/>
    <mergeCell ref="AN4:AO4"/>
    <mergeCell ref="AL19:AM19"/>
    <mergeCell ref="AN19:AO19"/>
    <mergeCell ref="AJ5:AJ6"/>
    <mergeCell ref="AK5:AK6"/>
    <mergeCell ref="AF19:AK19"/>
    <mergeCell ref="AF20:AF21"/>
    <mergeCell ref="A3:AE3"/>
    <mergeCell ref="A18:AE18"/>
    <mergeCell ref="L21:M21"/>
    <mergeCell ref="N21:O21"/>
    <mergeCell ref="A20:A21"/>
    <mergeCell ref="B20:B21"/>
    <mergeCell ref="E20:E21"/>
    <mergeCell ref="F20:K20"/>
    <mergeCell ref="C20:C21"/>
    <mergeCell ref="D20:D21"/>
    <mergeCell ref="F21:G21"/>
    <mergeCell ref="H21:I21"/>
    <mergeCell ref="J21:K21"/>
    <mergeCell ref="B5:B6"/>
    <mergeCell ref="AA6:AB6"/>
    <mergeCell ref="AE20:AE21"/>
    <mergeCell ref="AA21:AB21"/>
    <mergeCell ref="AC21:AD21"/>
    <mergeCell ref="L20:O20"/>
    <mergeCell ref="T20:T21"/>
    <mergeCell ref="R20:R21"/>
    <mergeCell ref="S20:S21"/>
    <mergeCell ref="P20:P21"/>
    <mergeCell ref="Q20:Q21"/>
    <mergeCell ref="U21:V21"/>
    <mergeCell ref="W21:X21"/>
    <mergeCell ref="Y21:Z21"/>
    <mergeCell ref="U20:Z20"/>
    <mergeCell ref="AA20:AD20"/>
    <mergeCell ref="B19:P19"/>
    <mergeCell ref="Q19:AE19"/>
    <mergeCell ref="F6:G6"/>
    <mergeCell ref="H6:I6"/>
    <mergeCell ref="J6:K6"/>
    <mergeCell ref="L6:M6"/>
    <mergeCell ref="N6:O6"/>
    <mergeCell ref="E5:E6"/>
    <mergeCell ref="F5:K5"/>
    <mergeCell ref="L5:O5"/>
    <mergeCell ref="T5:T6"/>
    <mergeCell ref="A5:A6"/>
    <mergeCell ref="AC6:AD6"/>
    <mergeCell ref="U5:Z5"/>
    <mergeCell ref="B4:P4"/>
    <mergeCell ref="Q4:AE4"/>
    <mergeCell ref="AE5:AE6"/>
    <mergeCell ref="U6:V6"/>
    <mergeCell ref="P5:P6"/>
    <mergeCell ref="Q5:Q6"/>
    <mergeCell ref="R5:R6"/>
    <mergeCell ref="S5:S6"/>
    <mergeCell ref="W6:X6"/>
    <mergeCell ref="Y6:Z6"/>
    <mergeCell ref="C5:C6"/>
    <mergeCell ref="D5:D6"/>
    <mergeCell ref="AA5:A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03C6F-53FC-47D6-A210-F63FE70C9278}">
  <dimension ref="A1:M303"/>
  <sheetViews>
    <sheetView tabSelected="1" topLeftCell="B1" workbookViewId="0">
      <selection activeCell="F304" sqref="F304"/>
    </sheetView>
  </sheetViews>
  <sheetFormatPr defaultColWidth="8.90625" defaultRowHeight="11.5" x14ac:dyDescent="0.25"/>
  <cols>
    <col min="1" max="1" width="20.1796875" style="41" customWidth="1"/>
    <col min="2" max="2" width="17.90625" style="41" bestFit="1" customWidth="1"/>
    <col min="3" max="3" width="18.1796875" style="41" bestFit="1" customWidth="1"/>
    <col min="4" max="4" width="18.1796875" style="41" customWidth="1"/>
    <col min="5" max="5" width="17.90625" style="41" bestFit="1" customWidth="1"/>
    <col min="6" max="6" width="18.1796875" style="41" bestFit="1" customWidth="1"/>
    <col min="7" max="7" width="18.1796875" style="41" customWidth="1"/>
    <col min="8" max="16384" width="8.90625" style="41"/>
  </cols>
  <sheetData>
    <row r="1" spans="1:13" x14ac:dyDescent="0.25">
      <c r="A1" s="85" t="s">
        <v>45</v>
      </c>
      <c r="B1" s="87" t="s">
        <v>346</v>
      </c>
      <c r="C1" s="88"/>
      <c r="D1" s="89"/>
      <c r="E1" s="87" t="s">
        <v>347</v>
      </c>
      <c r="F1" s="88"/>
      <c r="G1" s="89"/>
      <c r="H1" s="87" t="s">
        <v>348</v>
      </c>
      <c r="I1" s="88"/>
      <c r="J1" s="89"/>
      <c r="K1" s="87" t="s">
        <v>352</v>
      </c>
      <c r="L1" s="88"/>
      <c r="M1" s="89"/>
    </row>
    <row r="2" spans="1:13" s="40" customFormat="1" ht="34.5" x14ac:dyDescent="0.25">
      <c r="A2" s="86"/>
      <c r="B2" s="53" t="s">
        <v>355</v>
      </c>
      <c r="C2" s="55" t="s">
        <v>356</v>
      </c>
      <c r="D2" s="53" t="s">
        <v>357</v>
      </c>
      <c r="E2" s="53" t="s">
        <v>355</v>
      </c>
      <c r="F2" s="55" t="s">
        <v>356</v>
      </c>
      <c r="G2" s="53" t="s">
        <v>358</v>
      </c>
      <c r="H2" s="54" t="s">
        <v>349</v>
      </c>
      <c r="I2" s="53" t="s">
        <v>350</v>
      </c>
      <c r="J2" s="55" t="s">
        <v>351</v>
      </c>
      <c r="K2" s="53" t="s">
        <v>349</v>
      </c>
      <c r="L2" s="53" t="s">
        <v>350</v>
      </c>
      <c r="M2" s="53" t="s">
        <v>351</v>
      </c>
    </row>
    <row r="3" spans="1:13" ht="12" x14ac:dyDescent="0.3">
      <c r="A3" s="43" t="s">
        <v>46</v>
      </c>
      <c r="B3" s="56">
        <v>2859261.7110000001</v>
      </c>
      <c r="C3" s="45">
        <v>2351604.87</v>
      </c>
      <c r="D3" s="56">
        <f>SUM(B3:C3)</f>
        <v>5210866.5810000002</v>
      </c>
      <c r="E3" s="56">
        <v>39138.29</v>
      </c>
      <c r="F3" s="45">
        <v>205328.39</v>
      </c>
      <c r="G3" s="56">
        <f>SUM(E3:F3)</f>
        <v>244466.68000000002</v>
      </c>
      <c r="H3" s="47">
        <v>1.3968</v>
      </c>
      <c r="I3" s="43">
        <v>2.7936000000000001</v>
      </c>
      <c r="J3" s="48">
        <v>1.5826</v>
      </c>
      <c r="K3" s="52" t="s">
        <v>353</v>
      </c>
      <c r="L3" s="42"/>
      <c r="M3" s="48"/>
    </row>
    <row r="4" spans="1:13" ht="12" x14ac:dyDescent="0.3">
      <c r="A4" s="43" t="s">
        <v>47</v>
      </c>
      <c r="B4" s="56">
        <v>791844.52099999995</v>
      </c>
      <c r="C4" s="45">
        <v>216480.552</v>
      </c>
      <c r="D4" s="56">
        <f t="shared" ref="D4:D67" si="0">SUM(B4:C4)</f>
        <v>1008325.073</v>
      </c>
      <c r="E4" s="56">
        <v>55491.81</v>
      </c>
      <c r="F4" s="45">
        <v>187894.47</v>
      </c>
      <c r="G4" s="56">
        <f t="shared" ref="G4:G67" si="1">SUM(E4:F4)</f>
        <v>243386.28</v>
      </c>
      <c r="H4" s="47">
        <v>1.3968</v>
      </c>
      <c r="I4" s="43">
        <v>2.7936000000000001</v>
      </c>
      <c r="J4" s="48">
        <v>1.5826</v>
      </c>
      <c r="K4" s="52" t="s">
        <v>354</v>
      </c>
      <c r="L4" s="42"/>
      <c r="M4" s="48"/>
    </row>
    <row r="5" spans="1:13" x14ac:dyDescent="0.25">
      <c r="A5" s="43" t="s">
        <v>48</v>
      </c>
      <c r="B5" s="56">
        <v>944060.87</v>
      </c>
      <c r="C5" s="45">
        <v>129618.42</v>
      </c>
      <c r="D5" s="56">
        <f t="shared" si="0"/>
        <v>1073679.29</v>
      </c>
      <c r="E5" s="56">
        <v>5244</v>
      </c>
      <c r="F5" s="45">
        <v>80329</v>
      </c>
      <c r="G5" s="56">
        <f t="shared" si="1"/>
        <v>85573</v>
      </c>
      <c r="H5" s="47">
        <v>1.3968</v>
      </c>
      <c r="I5" s="43">
        <v>2.7936000000000001</v>
      </c>
      <c r="J5" s="48">
        <v>1.5826</v>
      </c>
      <c r="K5" s="47"/>
      <c r="L5" s="42"/>
      <c r="M5" s="48"/>
    </row>
    <row r="6" spans="1:13" x14ac:dyDescent="0.25">
      <c r="A6" s="43" t="s">
        <v>49</v>
      </c>
      <c r="B6" s="56">
        <v>588472</v>
      </c>
      <c r="C6" s="45">
        <v>121393</v>
      </c>
      <c r="D6" s="56">
        <f t="shared" si="0"/>
        <v>709865</v>
      </c>
      <c r="E6" s="56">
        <v>1239</v>
      </c>
      <c r="F6" s="45">
        <v>18272</v>
      </c>
      <c r="G6" s="56">
        <f t="shared" si="1"/>
        <v>19511</v>
      </c>
      <c r="H6" s="47">
        <v>1.3219000000000001</v>
      </c>
      <c r="I6" s="43">
        <v>2.6438000000000001</v>
      </c>
      <c r="J6" s="48">
        <v>1.4977</v>
      </c>
      <c r="K6" s="47"/>
      <c r="L6" s="42"/>
      <c r="M6" s="48"/>
    </row>
    <row r="7" spans="1:13" x14ac:dyDescent="0.25">
      <c r="A7" s="43" t="s">
        <v>50</v>
      </c>
      <c r="B7" s="56">
        <v>444553.61800000002</v>
      </c>
      <c r="C7" s="45">
        <v>8672.34</v>
      </c>
      <c r="D7" s="56">
        <f t="shared" si="0"/>
        <v>453225.95800000004</v>
      </c>
      <c r="E7" s="56">
        <v>4802.88</v>
      </c>
      <c r="F7" s="45">
        <v>8724.1</v>
      </c>
      <c r="G7" s="56">
        <f t="shared" si="1"/>
        <v>13526.98</v>
      </c>
      <c r="H7" s="47">
        <v>1.3968</v>
      </c>
      <c r="I7" s="43">
        <v>2.7936000000000001</v>
      </c>
      <c r="J7" s="48">
        <v>1.5826</v>
      </c>
      <c r="K7" s="47"/>
      <c r="L7" s="42"/>
      <c r="M7" s="48"/>
    </row>
    <row r="8" spans="1:13" x14ac:dyDescent="0.25">
      <c r="A8" s="43" t="s">
        <v>51</v>
      </c>
      <c r="B8" s="56">
        <v>325393.43</v>
      </c>
      <c r="C8" s="45">
        <v>163445.32</v>
      </c>
      <c r="D8" s="56">
        <f t="shared" si="0"/>
        <v>488838.75</v>
      </c>
      <c r="E8" s="56">
        <v>6584</v>
      </c>
      <c r="F8" s="45">
        <v>48305</v>
      </c>
      <c r="G8" s="56">
        <f t="shared" si="1"/>
        <v>54889</v>
      </c>
      <c r="H8" s="47">
        <v>1.3968</v>
      </c>
      <c r="I8" s="43">
        <v>2.7936000000000001</v>
      </c>
      <c r="J8" s="48">
        <v>1.5826</v>
      </c>
      <c r="K8" s="47"/>
      <c r="L8" s="42"/>
      <c r="M8" s="48"/>
    </row>
    <row r="9" spans="1:13" x14ac:dyDescent="0.25">
      <c r="A9" s="43" t="s">
        <v>52</v>
      </c>
      <c r="B9" s="56">
        <v>121321</v>
      </c>
      <c r="C9" s="45">
        <v>156186</v>
      </c>
      <c r="D9" s="56">
        <f t="shared" si="0"/>
        <v>277507</v>
      </c>
      <c r="E9" s="56">
        <v>2280</v>
      </c>
      <c r="F9" s="45">
        <v>25580</v>
      </c>
      <c r="G9" s="56">
        <f t="shared" si="1"/>
        <v>27860</v>
      </c>
      <c r="H9" s="47">
        <v>1.3968</v>
      </c>
      <c r="I9" s="43">
        <v>2.7936000000000001</v>
      </c>
      <c r="J9" s="48">
        <v>1.5826</v>
      </c>
      <c r="K9" s="47"/>
      <c r="L9" s="42"/>
      <c r="M9" s="48"/>
    </row>
    <row r="10" spans="1:13" x14ac:dyDescent="0.25">
      <c r="A10" s="43" t="s">
        <v>53</v>
      </c>
      <c r="B10" s="56">
        <v>23088920.756000001</v>
      </c>
      <c r="C10" s="45">
        <v>41702716.857000001</v>
      </c>
      <c r="D10" s="56">
        <f t="shared" si="0"/>
        <v>64791637.613000005</v>
      </c>
      <c r="E10" s="56">
        <v>2102</v>
      </c>
      <c r="F10" s="45">
        <v>1686833.97</v>
      </c>
      <c r="G10" s="56">
        <f t="shared" si="1"/>
        <v>1688935.97</v>
      </c>
      <c r="H10" s="47">
        <v>1.0657000000000001</v>
      </c>
      <c r="I10" s="43">
        <v>2.1314000000000002</v>
      </c>
      <c r="J10" s="48">
        <v>1.4322999999999999</v>
      </c>
      <c r="K10" s="47"/>
      <c r="L10" s="42"/>
      <c r="M10" s="48"/>
    </row>
    <row r="11" spans="1:13" x14ac:dyDescent="0.25">
      <c r="A11" s="43" t="s">
        <v>54</v>
      </c>
      <c r="B11" s="56">
        <v>372120.76</v>
      </c>
      <c r="C11" s="45">
        <v>48590.36</v>
      </c>
      <c r="D11" s="56">
        <f t="shared" si="0"/>
        <v>420711.12</v>
      </c>
      <c r="E11" s="56">
        <v>14785</v>
      </c>
      <c r="F11" s="45">
        <v>25823</v>
      </c>
      <c r="G11" s="56">
        <f t="shared" si="1"/>
        <v>40608</v>
      </c>
      <c r="H11" s="47">
        <v>1.3968</v>
      </c>
      <c r="I11" s="43">
        <v>2.7936000000000001</v>
      </c>
      <c r="J11" s="48">
        <v>1.5826</v>
      </c>
      <c r="K11" s="47"/>
      <c r="L11" s="42"/>
      <c r="M11" s="48"/>
    </row>
    <row r="12" spans="1:13" x14ac:dyDescent="0.25">
      <c r="A12" s="43" t="s">
        <v>55</v>
      </c>
      <c r="B12" s="56">
        <v>225277.93</v>
      </c>
      <c r="C12" s="45">
        <v>804735.65</v>
      </c>
      <c r="D12" s="56">
        <f t="shared" si="0"/>
        <v>1030013.5800000001</v>
      </c>
      <c r="E12" s="56">
        <v>11785</v>
      </c>
      <c r="F12" s="45">
        <v>925832</v>
      </c>
      <c r="G12" s="56">
        <f t="shared" si="1"/>
        <v>937617</v>
      </c>
      <c r="H12" s="47">
        <v>1.3968</v>
      </c>
      <c r="I12" s="43">
        <v>2.7936000000000001</v>
      </c>
      <c r="J12" s="48">
        <v>1.5826</v>
      </c>
      <c r="K12" s="47"/>
      <c r="L12" s="42"/>
      <c r="M12" s="48"/>
    </row>
    <row r="13" spans="1:13" x14ac:dyDescent="0.25">
      <c r="A13" s="43" t="s">
        <v>56</v>
      </c>
      <c r="B13" s="56">
        <v>505884</v>
      </c>
      <c r="C13" s="45">
        <v>107367</v>
      </c>
      <c r="D13" s="56">
        <f t="shared" si="0"/>
        <v>613251</v>
      </c>
      <c r="E13" s="56">
        <v>10893</v>
      </c>
      <c r="F13" s="45">
        <v>1347389</v>
      </c>
      <c r="G13" s="56">
        <f t="shared" si="1"/>
        <v>1358282</v>
      </c>
      <c r="H13" s="47">
        <v>0.70740000000000003</v>
      </c>
      <c r="I13" s="43">
        <v>1.4148000000000001</v>
      </c>
      <c r="J13" s="48">
        <v>0.80149999999999999</v>
      </c>
      <c r="K13" s="47"/>
      <c r="L13" s="42"/>
      <c r="M13" s="48"/>
    </row>
    <row r="14" spans="1:13" x14ac:dyDescent="0.25">
      <c r="A14" s="43" t="s">
        <v>57</v>
      </c>
      <c r="B14" s="56">
        <v>270517.53000000003</v>
      </c>
      <c r="C14" s="45">
        <v>6602.57</v>
      </c>
      <c r="D14" s="56">
        <f t="shared" si="0"/>
        <v>277120.10000000003</v>
      </c>
      <c r="E14" s="56">
        <v>834</v>
      </c>
      <c r="F14" s="45">
        <v>11907</v>
      </c>
      <c r="G14" s="56">
        <f t="shared" si="1"/>
        <v>12741</v>
      </c>
      <c r="H14" s="47">
        <v>1.3</v>
      </c>
      <c r="I14" s="43">
        <v>2.6</v>
      </c>
      <c r="J14" s="48">
        <v>1.3</v>
      </c>
      <c r="K14" s="47"/>
      <c r="L14" s="42"/>
      <c r="M14" s="48"/>
    </row>
    <row r="15" spans="1:13" x14ac:dyDescent="0.25">
      <c r="A15" s="43" t="s">
        <v>58</v>
      </c>
      <c r="B15" s="56">
        <v>1192015.83</v>
      </c>
      <c r="C15" s="45">
        <v>209737.62</v>
      </c>
      <c r="D15" s="56">
        <f t="shared" si="0"/>
        <v>1401753.4500000002</v>
      </c>
      <c r="E15" s="56">
        <v>13080.35</v>
      </c>
      <c r="F15" s="45">
        <v>43377.45</v>
      </c>
      <c r="G15" s="56">
        <f t="shared" si="1"/>
        <v>56457.799999999996</v>
      </c>
      <c r="H15" s="47">
        <v>1.3968</v>
      </c>
      <c r="I15" s="43">
        <v>2.7936000000000001</v>
      </c>
      <c r="J15" s="48">
        <v>1.5826</v>
      </c>
      <c r="K15" s="47"/>
      <c r="L15" s="42"/>
      <c r="M15" s="48"/>
    </row>
    <row r="16" spans="1:13" x14ac:dyDescent="0.25">
      <c r="A16" s="43" t="s">
        <v>59</v>
      </c>
      <c r="B16" s="56">
        <v>429121.6</v>
      </c>
      <c r="C16" s="45">
        <v>54986.03</v>
      </c>
      <c r="D16" s="56">
        <f t="shared" si="0"/>
        <v>484107.63</v>
      </c>
      <c r="E16" s="56">
        <v>3776</v>
      </c>
      <c r="F16" s="45">
        <v>84904</v>
      </c>
      <c r="G16" s="56">
        <f t="shared" si="1"/>
        <v>88680</v>
      </c>
      <c r="H16" s="47">
        <v>1.3968</v>
      </c>
      <c r="I16" s="43">
        <v>2.7936000000000001</v>
      </c>
      <c r="J16" s="48">
        <v>1.5826</v>
      </c>
      <c r="K16" s="47"/>
      <c r="L16" s="42"/>
      <c r="M16" s="48"/>
    </row>
    <row r="17" spans="1:13" x14ac:dyDescent="0.25">
      <c r="A17" s="43" t="s">
        <v>60</v>
      </c>
      <c r="B17" s="56">
        <v>269411.84999999998</v>
      </c>
      <c r="C17" s="45">
        <v>50771.69</v>
      </c>
      <c r="D17" s="56">
        <f t="shared" si="0"/>
        <v>320183.53999999998</v>
      </c>
      <c r="E17" s="56">
        <v>3588</v>
      </c>
      <c r="F17" s="45">
        <v>2932745</v>
      </c>
      <c r="G17" s="56">
        <f t="shared" si="1"/>
        <v>2936333</v>
      </c>
      <c r="H17" s="47">
        <v>1.3968</v>
      </c>
      <c r="I17" s="43">
        <v>2.7936000000000001</v>
      </c>
      <c r="J17" s="48">
        <v>1.5826</v>
      </c>
      <c r="K17" s="47"/>
      <c r="L17" s="42"/>
      <c r="M17" s="48"/>
    </row>
    <row r="18" spans="1:13" x14ac:dyDescent="0.25">
      <c r="A18" s="43" t="s">
        <v>61</v>
      </c>
      <c r="B18" s="56">
        <v>18120</v>
      </c>
      <c r="C18" s="45">
        <v>4910</v>
      </c>
      <c r="D18" s="56">
        <f t="shared" si="0"/>
        <v>23030</v>
      </c>
      <c r="E18" s="56">
        <v>0</v>
      </c>
      <c r="F18" s="45">
        <v>0</v>
      </c>
      <c r="G18" s="56">
        <f t="shared" si="1"/>
        <v>0</v>
      </c>
      <c r="H18" s="47">
        <v>0</v>
      </c>
      <c r="I18" s="43">
        <v>0</v>
      </c>
      <c r="J18" s="48">
        <v>0</v>
      </c>
      <c r="K18" s="47"/>
      <c r="L18" s="42"/>
      <c r="M18" s="48"/>
    </row>
    <row r="19" spans="1:13" x14ac:dyDescent="0.25">
      <c r="A19" s="43" t="s">
        <v>62</v>
      </c>
      <c r="B19" s="56">
        <v>739168</v>
      </c>
      <c r="C19" s="45">
        <v>241396</v>
      </c>
      <c r="D19" s="56">
        <f t="shared" si="0"/>
        <v>980564</v>
      </c>
      <c r="E19" s="56">
        <v>17046</v>
      </c>
      <c r="F19" s="45">
        <v>2053551</v>
      </c>
      <c r="G19" s="56">
        <f t="shared" si="1"/>
        <v>2070597</v>
      </c>
      <c r="H19" s="47">
        <v>1.3219000000000001</v>
      </c>
      <c r="I19" s="43">
        <v>2.6438000000000001</v>
      </c>
      <c r="J19" s="48">
        <v>1.4977</v>
      </c>
      <c r="K19" s="47"/>
      <c r="L19" s="42"/>
      <c r="M19" s="48"/>
    </row>
    <row r="20" spans="1:13" x14ac:dyDescent="0.25">
      <c r="A20" s="43" t="s">
        <v>63</v>
      </c>
      <c r="B20" s="56">
        <v>414438.864</v>
      </c>
      <c r="C20" s="45">
        <v>75599.19</v>
      </c>
      <c r="D20" s="56">
        <f t="shared" si="0"/>
        <v>490038.054</v>
      </c>
      <c r="E20" s="56">
        <v>22230.3</v>
      </c>
      <c r="F20" s="45">
        <v>120169.33</v>
      </c>
      <c r="G20" s="56">
        <f t="shared" si="1"/>
        <v>142399.63</v>
      </c>
      <c r="H20" s="47">
        <v>1.3968</v>
      </c>
      <c r="I20" s="43">
        <v>2.7936000000000001</v>
      </c>
      <c r="J20" s="48">
        <v>1.5826</v>
      </c>
      <c r="K20" s="47"/>
      <c r="L20" s="42"/>
      <c r="M20" s="48"/>
    </row>
    <row r="21" spans="1:13" x14ac:dyDescent="0.25">
      <c r="A21" s="43" t="s">
        <v>64</v>
      </c>
      <c r="B21" s="56">
        <v>613382</v>
      </c>
      <c r="C21" s="45">
        <v>636630</v>
      </c>
      <c r="D21" s="56">
        <f t="shared" si="0"/>
        <v>1250012</v>
      </c>
      <c r="E21" s="56">
        <v>6825</v>
      </c>
      <c r="F21" s="45">
        <v>1478748</v>
      </c>
      <c r="G21" s="56">
        <f t="shared" si="1"/>
        <v>1485573</v>
      </c>
      <c r="H21" s="47">
        <v>1.3968</v>
      </c>
      <c r="I21" s="43">
        <v>2.7936000000000001</v>
      </c>
      <c r="J21" s="48">
        <v>1.5826</v>
      </c>
      <c r="K21" s="47"/>
      <c r="L21" s="42"/>
      <c r="M21" s="48"/>
    </row>
    <row r="22" spans="1:13" x14ac:dyDescent="0.25">
      <c r="A22" s="43" t="s">
        <v>65</v>
      </c>
      <c r="B22" s="56">
        <v>869579.83700000006</v>
      </c>
      <c r="C22" s="45">
        <v>86947.97</v>
      </c>
      <c r="D22" s="56">
        <f t="shared" si="0"/>
        <v>956527.80700000003</v>
      </c>
      <c r="E22" s="56">
        <v>2550</v>
      </c>
      <c r="F22" s="45">
        <v>26633.32</v>
      </c>
      <c r="G22" s="56">
        <f t="shared" si="1"/>
        <v>29183.32</v>
      </c>
      <c r="H22" s="47">
        <v>1.3968</v>
      </c>
      <c r="I22" s="43">
        <v>2.7936000000000001</v>
      </c>
      <c r="J22" s="48">
        <v>1.5826</v>
      </c>
      <c r="K22" s="47"/>
      <c r="L22" s="42"/>
      <c r="M22" s="48"/>
    </row>
    <row r="23" spans="1:13" x14ac:dyDescent="0.25">
      <c r="A23" s="43" t="s">
        <v>66</v>
      </c>
      <c r="B23" s="56">
        <v>298387.84999999998</v>
      </c>
      <c r="C23" s="45">
        <v>8351</v>
      </c>
      <c r="D23" s="56">
        <f t="shared" si="0"/>
        <v>306738.84999999998</v>
      </c>
      <c r="E23" s="56">
        <v>3857</v>
      </c>
      <c r="F23" s="45">
        <v>3946</v>
      </c>
      <c r="G23" s="56">
        <f t="shared" si="1"/>
        <v>7803</v>
      </c>
      <c r="H23" s="47">
        <v>1.3968</v>
      </c>
      <c r="I23" s="43">
        <v>2.7936000000000001</v>
      </c>
      <c r="J23" s="48">
        <v>1.5826</v>
      </c>
      <c r="K23" s="47"/>
      <c r="L23" s="42"/>
      <c r="M23" s="48"/>
    </row>
    <row r="24" spans="1:13" x14ac:dyDescent="0.25">
      <c r="A24" s="43" t="s">
        <v>67</v>
      </c>
      <c r="B24" s="56">
        <v>237790.31</v>
      </c>
      <c r="C24" s="45">
        <v>19218.72</v>
      </c>
      <c r="D24" s="56">
        <f t="shared" si="0"/>
        <v>257009.03</v>
      </c>
      <c r="E24" s="56">
        <v>1810</v>
      </c>
      <c r="F24" s="45">
        <v>27520</v>
      </c>
      <c r="G24" s="56">
        <f t="shared" si="1"/>
        <v>29330</v>
      </c>
      <c r="H24" s="47">
        <v>1.3968</v>
      </c>
      <c r="I24" s="43">
        <v>2.7936000000000001</v>
      </c>
      <c r="J24" s="48">
        <v>1.5826</v>
      </c>
      <c r="K24" s="47"/>
      <c r="L24" s="42"/>
      <c r="M24" s="48"/>
    </row>
    <row r="25" spans="1:13" x14ac:dyDescent="0.25">
      <c r="A25" s="43" t="s">
        <v>68</v>
      </c>
      <c r="B25" s="56">
        <v>1568204.84</v>
      </c>
      <c r="C25" s="45">
        <v>220777.67</v>
      </c>
      <c r="D25" s="56">
        <f t="shared" si="0"/>
        <v>1788982.51</v>
      </c>
      <c r="E25" s="56">
        <v>2355</v>
      </c>
      <c r="F25" s="45">
        <v>-1789409</v>
      </c>
      <c r="G25" s="56">
        <f t="shared" si="1"/>
        <v>-1787054</v>
      </c>
      <c r="H25" s="47">
        <v>1.3968</v>
      </c>
      <c r="I25" s="43">
        <v>2.7936000000000001</v>
      </c>
      <c r="J25" s="48">
        <v>1.5826</v>
      </c>
      <c r="K25" s="47"/>
      <c r="L25" s="42"/>
      <c r="M25" s="48"/>
    </row>
    <row r="26" spans="1:13" x14ac:dyDescent="0.25">
      <c r="A26" s="43" t="s">
        <v>69</v>
      </c>
      <c r="B26" s="56">
        <v>448359</v>
      </c>
      <c r="C26" s="45">
        <v>64707</v>
      </c>
      <c r="D26" s="56">
        <f t="shared" si="0"/>
        <v>513066</v>
      </c>
      <c r="E26" s="56">
        <v>6694</v>
      </c>
      <c r="F26" s="45">
        <v>46289</v>
      </c>
      <c r="G26" s="56">
        <f t="shared" si="1"/>
        <v>52983</v>
      </c>
      <c r="H26" s="47">
        <v>1.3219000000000001</v>
      </c>
      <c r="I26" s="43">
        <v>2.6438000000000001</v>
      </c>
      <c r="J26" s="48">
        <v>1.4977</v>
      </c>
      <c r="K26" s="47"/>
      <c r="L26" s="42"/>
      <c r="M26" s="48"/>
    </row>
    <row r="27" spans="1:13" x14ac:dyDescent="0.25">
      <c r="A27" s="43" t="s">
        <v>70</v>
      </c>
      <c r="B27" s="56">
        <v>495603.25</v>
      </c>
      <c r="C27" s="45">
        <v>24115.7</v>
      </c>
      <c r="D27" s="56">
        <f t="shared" si="0"/>
        <v>519718.95</v>
      </c>
      <c r="E27" s="56">
        <v>7219</v>
      </c>
      <c r="F27" s="45">
        <v>38662</v>
      </c>
      <c r="G27" s="56">
        <f t="shared" si="1"/>
        <v>45881</v>
      </c>
      <c r="H27" s="47">
        <v>1.3968</v>
      </c>
      <c r="I27" s="43">
        <v>2.7936000000000001</v>
      </c>
      <c r="J27" s="48">
        <v>1.5826</v>
      </c>
      <c r="K27" s="47"/>
      <c r="L27" s="42"/>
      <c r="M27" s="48"/>
    </row>
    <row r="28" spans="1:13" x14ac:dyDescent="0.25">
      <c r="A28" s="43" t="s">
        <v>71</v>
      </c>
      <c r="B28" s="56">
        <v>328444.64</v>
      </c>
      <c r="C28" s="45">
        <v>20357.98</v>
      </c>
      <c r="D28" s="56">
        <f t="shared" si="0"/>
        <v>348802.62</v>
      </c>
      <c r="E28" s="56">
        <v>2135</v>
      </c>
      <c r="F28" s="45">
        <v>1183</v>
      </c>
      <c r="G28" s="56">
        <f t="shared" si="1"/>
        <v>3318</v>
      </c>
      <c r="H28" s="47">
        <v>1.3968</v>
      </c>
      <c r="I28" s="43">
        <v>2.7936000000000001</v>
      </c>
      <c r="J28" s="48">
        <v>1.5826</v>
      </c>
      <c r="K28" s="47"/>
      <c r="L28" s="42"/>
      <c r="M28" s="48"/>
    </row>
    <row r="29" spans="1:13" x14ac:dyDescent="0.25">
      <c r="A29" s="43" t="s">
        <v>72</v>
      </c>
      <c r="B29" s="56">
        <v>57465.48</v>
      </c>
      <c r="C29" s="45">
        <v>8954.91</v>
      </c>
      <c r="D29" s="56">
        <f t="shared" si="0"/>
        <v>66420.39</v>
      </c>
      <c r="E29" s="56">
        <v>180</v>
      </c>
      <c r="F29" s="45">
        <v>3626.68</v>
      </c>
      <c r="G29" s="56">
        <f t="shared" si="1"/>
        <v>3806.68</v>
      </c>
      <c r="H29" s="47">
        <v>1.3968</v>
      </c>
      <c r="I29" s="43">
        <v>2.7936000000000001</v>
      </c>
      <c r="J29" s="48">
        <v>1.5826</v>
      </c>
      <c r="K29" s="47"/>
      <c r="L29" s="42"/>
      <c r="M29" s="48"/>
    </row>
    <row r="30" spans="1:13" x14ac:dyDescent="0.25">
      <c r="A30" s="43" t="s">
        <v>73</v>
      </c>
      <c r="B30" s="56">
        <v>1923302.85</v>
      </c>
      <c r="C30" s="45">
        <v>7667008.5300000003</v>
      </c>
      <c r="D30" s="56">
        <f t="shared" si="0"/>
        <v>9590311.3800000008</v>
      </c>
      <c r="E30" s="56">
        <v>8753</v>
      </c>
      <c r="F30" s="45">
        <v>653906.72589999996</v>
      </c>
      <c r="G30" s="56">
        <f t="shared" si="1"/>
        <v>662659.72589999996</v>
      </c>
      <c r="H30" s="47">
        <v>1.3968</v>
      </c>
      <c r="I30" s="43">
        <v>2.7936000000000001</v>
      </c>
      <c r="J30" s="48">
        <v>1.5826</v>
      </c>
      <c r="K30" s="47"/>
      <c r="L30" s="42"/>
      <c r="M30" s="48"/>
    </row>
    <row r="31" spans="1:13" x14ac:dyDescent="0.25">
      <c r="A31" s="43" t="s">
        <v>74</v>
      </c>
      <c r="B31" s="56">
        <v>297438.36</v>
      </c>
      <c r="C31" s="45">
        <v>19887.64</v>
      </c>
      <c r="D31" s="56">
        <f t="shared" si="0"/>
        <v>317326</v>
      </c>
      <c r="E31" s="56">
        <v>1914</v>
      </c>
      <c r="F31" s="45">
        <v>11466</v>
      </c>
      <c r="G31" s="56">
        <f t="shared" si="1"/>
        <v>13380</v>
      </c>
      <c r="H31" s="47">
        <v>1.3968</v>
      </c>
      <c r="I31" s="43">
        <v>2.7936000000000001</v>
      </c>
      <c r="J31" s="48">
        <v>1.5826</v>
      </c>
      <c r="K31" s="47"/>
      <c r="L31" s="42"/>
      <c r="M31" s="48"/>
    </row>
    <row r="32" spans="1:13" x14ac:dyDescent="0.25">
      <c r="A32" s="43" t="s">
        <v>75</v>
      </c>
      <c r="B32" s="56">
        <v>1114666.5900000001</v>
      </c>
      <c r="C32" s="45">
        <v>150289.07999999999</v>
      </c>
      <c r="D32" s="56">
        <f t="shared" si="0"/>
        <v>1264955.6700000002</v>
      </c>
      <c r="E32" s="56">
        <v>2731</v>
      </c>
      <c r="F32" s="45">
        <v>75891</v>
      </c>
      <c r="G32" s="56">
        <f t="shared" si="1"/>
        <v>78622</v>
      </c>
      <c r="H32" s="47">
        <v>1.3968</v>
      </c>
      <c r="I32" s="43">
        <v>2.7936000000000001</v>
      </c>
      <c r="J32" s="48">
        <v>1.5826</v>
      </c>
      <c r="K32" s="47"/>
      <c r="L32" s="42"/>
      <c r="M32" s="48"/>
    </row>
    <row r="33" spans="1:13" x14ac:dyDescent="0.25">
      <c r="A33" s="43" t="s">
        <v>76</v>
      </c>
      <c r="B33" s="56">
        <v>780314.27099999995</v>
      </c>
      <c r="C33" s="45">
        <v>133316.23000000001</v>
      </c>
      <c r="D33" s="56">
        <f t="shared" si="0"/>
        <v>913630.50099999993</v>
      </c>
      <c r="E33" s="56">
        <v>1112.5999999999999</v>
      </c>
      <c r="F33" s="45">
        <v>38127</v>
      </c>
      <c r="G33" s="56">
        <f t="shared" si="1"/>
        <v>39239.599999999999</v>
      </c>
      <c r="H33" s="47">
        <v>1.3968</v>
      </c>
      <c r="I33" s="43">
        <v>2.7936000000000001</v>
      </c>
      <c r="J33" s="48">
        <v>1.5826</v>
      </c>
      <c r="K33" s="47"/>
      <c r="L33" s="42"/>
      <c r="M33" s="48"/>
    </row>
    <row r="34" spans="1:13" x14ac:dyDescent="0.25">
      <c r="A34" s="43" t="s">
        <v>77</v>
      </c>
      <c r="B34" s="56">
        <v>419524.8</v>
      </c>
      <c r="C34" s="45">
        <v>215747.17</v>
      </c>
      <c r="D34" s="56">
        <f t="shared" si="0"/>
        <v>635271.97</v>
      </c>
      <c r="E34" s="56">
        <v>1650</v>
      </c>
      <c r="F34" s="45">
        <v>1055485</v>
      </c>
      <c r="G34" s="56">
        <f t="shared" si="1"/>
        <v>1057135</v>
      </c>
      <c r="H34" s="47">
        <v>1.3968</v>
      </c>
      <c r="I34" s="43">
        <v>2.7936000000000001</v>
      </c>
      <c r="J34" s="48">
        <v>1.5826</v>
      </c>
      <c r="K34" s="47"/>
      <c r="L34" s="42"/>
      <c r="M34" s="48"/>
    </row>
    <row r="35" spans="1:13" x14ac:dyDescent="0.25">
      <c r="A35" s="43" t="s">
        <v>78</v>
      </c>
      <c r="B35" s="56">
        <v>495592</v>
      </c>
      <c r="C35" s="45">
        <v>72344</v>
      </c>
      <c r="D35" s="56">
        <f t="shared" si="0"/>
        <v>567936</v>
      </c>
      <c r="E35" s="56">
        <v>4223</v>
      </c>
      <c r="F35" s="45">
        <v>122036</v>
      </c>
      <c r="G35" s="56">
        <f t="shared" si="1"/>
        <v>126259</v>
      </c>
      <c r="H35" s="47">
        <v>1.3968</v>
      </c>
      <c r="I35" s="43">
        <v>2.7936000000000001</v>
      </c>
      <c r="J35" s="48">
        <v>1.5826</v>
      </c>
      <c r="K35" s="47"/>
      <c r="L35" s="42"/>
      <c r="M35" s="48"/>
    </row>
    <row r="36" spans="1:13" x14ac:dyDescent="0.25">
      <c r="A36" s="43" t="s">
        <v>79</v>
      </c>
      <c r="B36" s="56">
        <v>563300</v>
      </c>
      <c r="C36" s="45">
        <v>101903</v>
      </c>
      <c r="D36" s="56">
        <f t="shared" si="0"/>
        <v>665203</v>
      </c>
      <c r="E36" s="56">
        <v>11303</v>
      </c>
      <c r="F36" s="45">
        <v>16231</v>
      </c>
      <c r="G36" s="56">
        <f t="shared" si="1"/>
        <v>27534</v>
      </c>
      <c r="H36" s="47">
        <v>1.3219000000000001</v>
      </c>
      <c r="I36" s="43">
        <v>2.6438000000000001</v>
      </c>
      <c r="J36" s="48">
        <v>1.4977</v>
      </c>
      <c r="K36" s="47"/>
      <c r="L36" s="42"/>
      <c r="M36" s="48"/>
    </row>
    <row r="37" spans="1:13" x14ac:dyDescent="0.25">
      <c r="A37" s="43" t="s">
        <v>80</v>
      </c>
      <c r="B37" s="56">
        <v>652122.5</v>
      </c>
      <c r="C37" s="45">
        <v>61304</v>
      </c>
      <c r="D37" s="56">
        <f t="shared" si="0"/>
        <v>713426.5</v>
      </c>
      <c r="E37" s="56">
        <v>650</v>
      </c>
      <c r="F37" s="45">
        <v>14611</v>
      </c>
      <c r="G37" s="56">
        <f t="shared" si="1"/>
        <v>15261</v>
      </c>
      <c r="H37" s="47">
        <v>1.3264</v>
      </c>
      <c r="I37" s="43">
        <v>2.6528</v>
      </c>
      <c r="J37" s="48">
        <v>1.5027999999999999</v>
      </c>
      <c r="K37" s="47"/>
      <c r="L37" s="42"/>
      <c r="M37" s="48"/>
    </row>
    <row r="38" spans="1:13" x14ac:dyDescent="0.25">
      <c r="A38" s="43" t="s">
        <v>81</v>
      </c>
      <c r="B38" s="56">
        <v>438056.5</v>
      </c>
      <c r="C38" s="45">
        <v>23647.61</v>
      </c>
      <c r="D38" s="56">
        <f t="shared" si="0"/>
        <v>461704.11</v>
      </c>
      <c r="E38" s="56">
        <v>3154</v>
      </c>
      <c r="F38" s="45">
        <v>493347</v>
      </c>
      <c r="G38" s="56">
        <f t="shared" si="1"/>
        <v>496501</v>
      </c>
      <c r="H38" s="47">
        <v>1.3968</v>
      </c>
      <c r="I38" s="43">
        <v>2.7936000000000001</v>
      </c>
      <c r="J38" s="48">
        <v>1.5826</v>
      </c>
      <c r="K38" s="47"/>
      <c r="L38" s="42"/>
      <c r="M38" s="48"/>
    </row>
    <row r="39" spans="1:13" x14ac:dyDescent="0.25">
      <c r="A39" s="43" t="s">
        <v>82</v>
      </c>
      <c r="B39" s="56">
        <v>417169.26</v>
      </c>
      <c r="C39" s="45">
        <v>57600.32</v>
      </c>
      <c r="D39" s="56">
        <f t="shared" si="0"/>
        <v>474769.58</v>
      </c>
      <c r="E39" s="56">
        <v>1285</v>
      </c>
      <c r="F39" s="45">
        <v>298420</v>
      </c>
      <c r="G39" s="56">
        <f t="shared" si="1"/>
        <v>299705</v>
      </c>
      <c r="H39" s="47">
        <v>1.3968</v>
      </c>
      <c r="I39" s="43">
        <v>2.7936000000000001</v>
      </c>
      <c r="J39" s="48">
        <v>1.5826</v>
      </c>
      <c r="K39" s="47"/>
      <c r="L39" s="42"/>
      <c r="M39" s="48"/>
    </row>
    <row r="40" spans="1:13" x14ac:dyDescent="0.25">
      <c r="A40" s="43" t="s">
        <v>83</v>
      </c>
      <c r="B40" s="56">
        <v>788233.5</v>
      </c>
      <c r="C40" s="45">
        <v>417703</v>
      </c>
      <c r="D40" s="56">
        <f t="shared" si="0"/>
        <v>1205936.5</v>
      </c>
      <c r="E40" s="56">
        <v>7529</v>
      </c>
      <c r="F40" s="45">
        <v>113677</v>
      </c>
      <c r="G40" s="56">
        <f t="shared" si="1"/>
        <v>121206</v>
      </c>
      <c r="H40" s="47">
        <v>1.2471000000000001</v>
      </c>
      <c r="I40" s="43">
        <v>2.4942000000000002</v>
      </c>
      <c r="J40" s="48">
        <v>1.413</v>
      </c>
      <c r="K40" s="47"/>
      <c r="L40" s="42"/>
      <c r="M40" s="48"/>
    </row>
    <row r="41" spans="1:13" x14ac:dyDescent="0.25">
      <c r="A41" s="43" t="s">
        <v>84</v>
      </c>
      <c r="B41" s="56">
        <v>426383</v>
      </c>
      <c r="C41" s="45">
        <v>11032</v>
      </c>
      <c r="D41" s="56">
        <f t="shared" si="0"/>
        <v>437415</v>
      </c>
      <c r="E41" s="56">
        <v>920</v>
      </c>
      <c r="F41" s="45">
        <v>660</v>
      </c>
      <c r="G41" s="56">
        <f t="shared" si="1"/>
        <v>1580</v>
      </c>
      <c r="H41" s="47">
        <v>1.3219000000000001</v>
      </c>
      <c r="I41" s="43">
        <v>2.6438000000000001</v>
      </c>
      <c r="J41" s="48">
        <v>1.4977</v>
      </c>
      <c r="K41" s="47"/>
      <c r="L41" s="42"/>
      <c r="M41" s="48"/>
    </row>
    <row r="42" spans="1:13" x14ac:dyDescent="0.25">
      <c r="A42" s="43" t="s">
        <v>85</v>
      </c>
      <c r="B42" s="56">
        <v>277783.77</v>
      </c>
      <c r="C42" s="45">
        <v>15933.94</v>
      </c>
      <c r="D42" s="56">
        <f t="shared" si="0"/>
        <v>293717.71000000002</v>
      </c>
      <c r="E42" s="56">
        <v>160</v>
      </c>
      <c r="F42" s="45">
        <v>6138</v>
      </c>
      <c r="G42" s="56">
        <f t="shared" si="1"/>
        <v>6298</v>
      </c>
      <c r="H42" s="47">
        <v>1.3968</v>
      </c>
      <c r="I42" s="43">
        <v>2.7936000000000001</v>
      </c>
      <c r="J42" s="48">
        <v>1.5826</v>
      </c>
      <c r="K42" s="47"/>
      <c r="L42" s="42"/>
      <c r="M42" s="48"/>
    </row>
    <row r="43" spans="1:13" x14ac:dyDescent="0.25">
      <c r="A43" s="43" t="s">
        <v>86</v>
      </c>
      <c r="B43" s="56">
        <v>400915.66700000002</v>
      </c>
      <c r="C43" s="45">
        <v>96355.58</v>
      </c>
      <c r="D43" s="56">
        <f t="shared" si="0"/>
        <v>497271.24700000003</v>
      </c>
      <c r="E43" s="56">
        <v>17769.78</v>
      </c>
      <c r="F43" s="45">
        <v>28391.79</v>
      </c>
      <c r="G43" s="56">
        <f t="shared" si="1"/>
        <v>46161.57</v>
      </c>
      <c r="H43" s="47">
        <v>1.3968</v>
      </c>
      <c r="I43" s="43">
        <v>2.7936000000000001</v>
      </c>
      <c r="J43" s="48">
        <v>1.5826</v>
      </c>
      <c r="K43" s="47"/>
      <c r="L43" s="42"/>
      <c r="M43" s="48"/>
    </row>
    <row r="44" spans="1:13" x14ac:dyDescent="0.25">
      <c r="A44" s="43" t="s">
        <v>87</v>
      </c>
      <c r="B44" s="56">
        <v>1625514</v>
      </c>
      <c r="C44" s="45">
        <v>201052</v>
      </c>
      <c r="D44" s="56">
        <f t="shared" si="0"/>
        <v>1826566</v>
      </c>
      <c r="E44" s="56">
        <v>8999</v>
      </c>
      <c r="F44" s="45">
        <v>519014</v>
      </c>
      <c r="G44" s="56">
        <f t="shared" si="1"/>
        <v>528013</v>
      </c>
      <c r="H44" s="47">
        <v>1.3968</v>
      </c>
      <c r="I44" s="43">
        <v>2.7936000000000001</v>
      </c>
      <c r="J44" s="48">
        <v>1.5826</v>
      </c>
      <c r="K44" s="47"/>
      <c r="L44" s="42"/>
      <c r="M44" s="48"/>
    </row>
    <row r="45" spans="1:13" x14ac:dyDescent="0.25">
      <c r="A45" s="43" t="s">
        <v>88</v>
      </c>
      <c r="B45" s="56">
        <v>1086556.5</v>
      </c>
      <c r="C45" s="45">
        <v>137439</v>
      </c>
      <c r="D45" s="56">
        <f t="shared" si="0"/>
        <v>1223995.5</v>
      </c>
      <c r="E45" s="56">
        <v>18581</v>
      </c>
      <c r="F45" s="45">
        <v>649933</v>
      </c>
      <c r="G45" s="56">
        <f t="shared" si="1"/>
        <v>668514</v>
      </c>
      <c r="H45" s="47">
        <v>1.3219000000000001</v>
      </c>
      <c r="I45" s="43">
        <v>2.6438000000000001</v>
      </c>
      <c r="J45" s="48">
        <v>1.4977</v>
      </c>
      <c r="K45" s="47"/>
      <c r="L45" s="42"/>
      <c r="M45" s="48"/>
    </row>
    <row r="46" spans="1:13" x14ac:dyDescent="0.25">
      <c r="A46" s="43" t="s">
        <v>89</v>
      </c>
      <c r="B46" s="56">
        <v>535031.52</v>
      </c>
      <c r="C46" s="45">
        <v>163327.48000000001</v>
      </c>
      <c r="D46" s="56">
        <f t="shared" si="0"/>
        <v>698359</v>
      </c>
      <c r="E46" s="56">
        <v>560</v>
      </c>
      <c r="F46" s="45">
        <v>4497</v>
      </c>
      <c r="G46" s="56">
        <f t="shared" si="1"/>
        <v>5057</v>
      </c>
      <c r="H46" s="47">
        <v>1.3968</v>
      </c>
      <c r="I46" s="43">
        <v>2.7936000000000001</v>
      </c>
      <c r="J46" s="48">
        <v>1.5826</v>
      </c>
      <c r="K46" s="47"/>
      <c r="L46" s="42"/>
      <c r="M46" s="48"/>
    </row>
    <row r="47" spans="1:13" x14ac:dyDescent="0.25">
      <c r="A47" s="43" t="s">
        <v>90</v>
      </c>
      <c r="B47" s="56">
        <v>578397.61</v>
      </c>
      <c r="C47" s="45">
        <v>141559.98000000001</v>
      </c>
      <c r="D47" s="56">
        <f t="shared" si="0"/>
        <v>719957.59</v>
      </c>
      <c r="E47" s="56">
        <v>2448</v>
      </c>
      <c r="F47" s="45">
        <v>1276744</v>
      </c>
      <c r="G47" s="56">
        <f t="shared" si="1"/>
        <v>1279192</v>
      </c>
      <c r="H47" s="47">
        <v>1.3968</v>
      </c>
      <c r="I47" s="43">
        <v>2.7936000000000001</v>
      </c>
      <c r="J47" s="48">
        <v>1.5826</v>
      </c>
      <c r="K47" s="47"/>
      <c r="L47" s="42"/>
      <c r="M47" s="48"/>
    </row>
    <row r="48" spans="1:13" x14ac:dyDescent="0.25">
      <c r="A48" s="43" t="s">
        <v>91</v>
      </c>
      <c r="B48" s="56">
        <v>4094078.318</v>
      </c>
      <c r="C48" s="45">
        <v>1687741.31</v>
      </c>
      <c r="D48" s="56">
        <f t="shared" si="0"/>
        <v>5781819.6280000005</v>
      </c>
      <c r="E48" s="56">
        <v>25111.19</v>
      </c>
      <c r="F48" s="45">
        <v>1632029.58</v>
      </c>
      <c r="G48" s="56">
        <f t="shared" si="1"/>
        <v>1657140.77</v>
      </c>
      <c r="H48" s="47">
        <v>1.3968</v>
      </c>
      <c r="I48" s="43">
        <v>2.7936000000000001</v>
      </c>
      <c r="J48" s="48">
        <v>1.5826</v>
      </c>
      <c r="K48" s="47"/>
      <c r="L48" s="42"/>
      <c r="M48" s="48"/>
    </row>
    <row r="49" spans="1:13" x14ac:dyDescent="0.25">
      <c r="A49" s="43" t="s">
        <v>92</v>
      </c>
      <c r="B49" s="56">
        <v>463911.158</v>
      </c>
      <c r="C49" s="45">
        <v>181486.7</v>
      </c>
      <c r="D49" s="56">
        <f t="shared" si="0"/>
        <v>645397.85800000001</v>
      </c>
      <c r="E49" s="56">
        <v>14395.73</v>
      </c>
      <c r="F49" s="45">
        <v>87069</v>
      </c>
      <c r="G49" s="56">
        <f t="shared" si="1"/>
        <v>101464.73</v>
      </c>
      <c r="H49" s="47">
        <v>1.3968</v>
      </c>
      <c r="I49" s="43">
        <v>2.7936000000000001</v>
      </c>
      <c r="J49" s="48">
        <v>1.5826</v>
      </c>
      <c r="K49" s="47"/>
      <c r="L49" s="42"/>
      <c r="M49" s="48"/>
    </row>
    <row r="50" spans="1:13" x14ac:dyDescent="0.25">
      <c r="A50" s="43" t="s">
        <v>93</v>
      </c>
      <c r="B50" s="56">
        <v>324246.245</v>
      </c>
      <c r="C50" s="45">
        <v>45045.05</v>
      </c>
      <c r="D50" s="56">
        <f t="shared" si="0"/>
        <v>369291.29499999998</v>
      </c>
      <c r="E50" s="56">
        <v>16530</v>
      </c>
      <c r="F50" s="45">
        <v>80078.7</v>
      </c>
      <c r="G50" s="56">
        <f t="shared" si="1"/>
        <v>96608.7</v>
      </c>
      <c r="H50" s="47">
        <v>1.3968</v>
      </c>
      <c r="I50" s="43">
        <v>2.7936000000000001</v>
      </c>
      <c r="J50" s="48">
        <v>1.5826</v>
      </c>
      <c r="K50" s="47"/>
      <c r="L50" s="42"/>
      <c r="M50" s="48"/>
    </row>
    <row r="51" spans="1:13" x14ac:dyDescent="0.25">
      <c r="A51" s="43" t="s">
        <v>94</v>
      </c>
      <c r="B51" s="56">
        <v>582367.37199999997</v>
      </c>
      <c r="C51" s="45">
        <v>250857.59</v>
      </c>
      <c r="D51" s="56">
        <f t="shared" si="0"/>
        <v>833224.96199999994</v>
      </c>
      <c r="E51" s="56">
        <v>1084.82</v>
      </c>
      <c r="F51" s="45">
        <v>24420</v>
      </c>
      <c r="G51" s="56">
        <f t="shared" si="1"/>
        <v>25504.82</v>
      </c>
      <c r="H51" s="47">
        <v>1.3968</v>
      </c>
      <c r="I51" s="43">
        <v>2.7936000000000001</v>
      </c>
      <c r="J51" s="48">
        <v>1.5826</v>
      </c>
      <c r="K51" s="47"/>
      <c r="L51" s="42"/>
      <c r="M51" s="48"/>
    </row>
    <row r="52" spans="1:13" x14ac:dyDescent="0.25">
      <c r="A52" s="43" t="s">
        <v>95</v>
      </c>
      <c r="B52" s="56">
        <v>486010</v>
      </c>
      <c r="C52" s="45">
        <v>92537</v>
      </c>
      <c r="D52" s="56">
        <f t="shared" si="0"/>
        <v>578547</v>
      </c>
      <c r="E52" s="56">
        <v>230</v>
      </c>
      <c r="F52" s="45">
        <v>2795</v>
      </c>
      <c r="G52" s="56">
        <f t="shared" si="1"/>
        <v>3025</v>
      </c>
      <c r="H52" s="47">
        <v>1.3968</v>
      </c>
      <c r="I52" s="43">
        <v>2.7936000000000001</v>
      </c>
      <c r="J52" s="48">
        <v>1.5826</v>
      </c>
      <c r="K52" s="47"/>
      <c r="L52" s="42"/>
      <c r="M52" s="48"/>
    </row>
    <row r="53" spans="1:13" x14ac:dyDescent="0.25">
      <c r="A53" s="43" t="s">
        <v>96</v>
      </c>
      <c r="B53" s="56">
        <v>312624.21999999997</v>
      </c>
      <c r="C53" s="45">
        <v>16447.75</v>
      </c>
      <c r="D53" s="56">
        <f t="shared" si="0"/>
        <v>329071.96999999997</v>
      </c>
      <c r="E53" s="56">
        <v>15793.79</v>
      </c>
      <c r="F53" s="45">
        <v>5464</v>
      </c>
      <c r="G53" s="56">
        <f t="shared" si="1"/>
        <v>21257.79</v>
      </c>
      <c r="H53" s="47">
        <v>1.3968</v>
      </c>
      <c r="I53" s="43">
        <v>2.7936000000000001</v>
      </c>
      <c r="J53" s="48">
        <v>1.5826</v>
      </c>
      <c r="K53" s="47"/>
      <c r="L53" s="42"/>
      <c r="M53" s="48"/>
    </row>
    <row r="54" spans="1:13" x14ac:dyDescent="0.25">
      <c r="A54" s="43" t="s">
        <v>97</v>
      </c>
      <c r="B54" s="56">
        <v>334331.78000000003</v>
      </c>
      <c r="C54" s="45">
        <v>102220.64</v>
      </c>
      <c r="D54" s="56">
        <f t="shared" si="0"/>
        <v>436552.42000000004</v>
      </c>
      <c r="E54" s="56">
        <v>8844.52</v>
      </c>
      <c r="F54" s="45">
        <v>51828.49</v>
      </c>
      <c r="G54" s="56">
        <f t="shared" si="1"/>
        <v>60673.009999999995</v>
      </c>
      <c r="H54" s="47">
        <v>1.3968</v>
      </c>
      <c r="I54" s="43">
        <v>2.7936000000000001</v>
      </c>
      <c r="J54" s="48">
        <v>1.5826</v>
      </c>
      <c r="K54" s="47"/>
      <c r="L54" s="42"/>
      <c r="M54" s="48"/>
    </row>
    <row r="55" spans="1:13" x14ac:dyDescent="0.25">
      <c r="A55" s="43" t="s">
        <v>98</v>
      </c>
      <c r="B55" s="56">
        <v>1175989.575</v>
      </c>
      <c r="C55" s="45">
        <v>154479.71</v>
      </c>
      <c r="D55" s="56">
        <f t="shared" si="0"/>
        <v>1330469.2849999999</v>
      </c>
      <c r="E55" s="56">
        <v>156361.82</v>
      </c>
      <c r="F55" s="45">
        <v>365297.48</v>
      </c>
      <c r="G55" s="56">
        <f t="shared" si="1"/>
        <v>521659.3</v>
      </c>
      <c r="H55" s="47">
        <v>1.3968</v>
      </c>
      <c r="I55" s="43">
        <v>2.7936000000000001</v>
      </c>
      <c r="J55" s="48">
        <v>1.5826</v>
      </c>
      <c r="K55" s="47"/>
      <c r="L55" s="42"/>
      <c r="M55" s="48"/>
    </row>
    <row r="56" spans="1:13" x14ac:dyDescent="0.25">
      <c r="A56" s="43" t="s">
        <v>99</v>
      </c>
      <c r="B56" s="56">
        <v>875757.28</v>
      </c>
      <c r="C56" s="45">
        <v>116071.78</v>
      </c>
      <c r="D56" s="56">
        <f t="shared" si="0"/>
        <v>991829.06</v>
      </c>
      <c r="E56" s="56">
        <v>1384</v>
      </c>
      <c r="F56" s="45">
        <v>390260</v>
      </c>
      <c r="G56" s="56">
        <f t="shared" si="1"/>
        <v>391644</v>
      </c>
      <c r="H56" s="47">
        <v>1.3968</v>
      </c>
      <c r="I56" s="43">
        <v>2.7936000000000001</v>
      </c>
      <c r="J56" s="48">
        <v>1.5826</v>
      </c>
      <c r="K56" s="47"/>
      <c r="L56" s="42"/>
      <c r="M56" s="48"/>
    </row>
    <row r="57" spans="1:13" x14ac:dyDescent="0.25">
      <c r="A57" s="43" t="s">
        <v>100</v>
      </c>
      <c r="B57" s="56">
        <v>1407490.1950000001</v>
      </c>
      <c r="C57" s="45">
        <v>693541.30900000001</v>
      </c>
      <c r="D57" s="56">
        <f t="shared" si="0"/>
        <v>2101031.5040000002</v>
      </c>
      <c r="E57" s="56">
        <v>12458.02</v>
      </c>
      <c r="F57" s="45">
        <v>109491.85</v>
      </c>
      <c r="G57" s="56">
        <f t="shared" si="1"/>
        <v>121949.87000000001</v>
      </c>
      <c r="H57" s="47">
        <v>1.3968</v>
      </c>
      <c r="I57" s="43">
        <v>2.7936000000000001</v>
      </c>
      <c r="J57" s="48">
        <v>1.5826</v>
      </c>
      <c r="K57" s="47"/>
      <c r="L57" s="42"/>
      <c r="M57" s="48"/>
    </row>
    <row r="58" spans="1:13" x14ac:dyDescent="0.25">
      <c r="A58" s="43" t="s">
        <v>101</v>
      </c>
      <c r="B58" s="56">
        <v>203217.85</v>
      </c>
      <c r="C58" s="45">
        <v>38000.78</v>
      </c>
      <c r="D58" s="56">
        <f t="shared" si="0"/>
        <v>241218.63</v>
      </c>
      <c r="E58" s="56">
        <v>20314</v>
      </c>
      <c r="F58" s="45">
        <v>92721</v>
      </c>
      <c r="G58" s="56">
        <f t="shared" si="1"/>
        <v>113035</v>
      </c>
      <c r="H58" s="47">
        <v>1.3968</v>
      </c>
      <c r="I58" s="43">
        <v>2.7936000000000001</v>
      </c>
      <c r="J58" s="48">
        <v>1.5826</v>
      </c>
      <c r="K58" s="47"/>
      <c r="L58" s="42"/>
      <c r="M58" s="48"/>
    </row>
    <row r="59" spans="1:13" x14ac:dyDescent="0.25">
      <c r="A59" s="43" t="s">
        <v>102</v>
      </c>
      <c r="B59" s="56">
        <v>308972.5</v>
      </c>
      <c r="C59" s="45">
        <v>73965</v>
      </c>
      <c r="D59" s="56">
        <f t="shared" si="0"/>
        <v>382937.5</v>
      </c>
      <c r="E59" s="56">
        <v>38757</v>
      </c>
      <c r="F59" s="45">
        <v>43732819</v>
      </c>
      <c r="G59" s="56">
        <f t="shared" si="1"/>
        <v>43771576</v>
      </c>
      <c r="H59" s="47">
        <v>1.3219000000000001</v>
      </c>
      <c r="I59" s="43">
        <v>2.6438000000000001</v>
      </c>
      <c r="J59" s="48">
        <v>1.4977</v>
      </c>
      <c r="K59" s="47"/>
      <c r="L59" s="42"/>
      <c r="M59" s="48"/>
    </row>
    <row r="60" spans="1:13" x14ac:dyDescent="0.25">
      <c r="A60" s="43" t="s">
        <v>103</v>
      </c>
      <c r="B60" s="56">
        <v>550633.39099999995</v>
      </c>
      <c r="C60" s="45">
        <v>50146.31</v>
      </c>
      <c r="D60" s="56">
        <f t="shared" si="0"/>
        <v>600779.70099999988</v>
      </c>
      <c r="E60" s="56">
        <v>40093.39</v>
      </c>
      <c r="F60" s="45">
        <v>45683.199999999997</v>
      </c>
      <c r="G60" s="56">
        <f t="shared" si="1"/>
        <v>85776.59</v>
      </c>
      <c r="H60" s="47">
        <v>1.3968</v>
      </c>
      <c r="I60" s="43">
        <v>2.7936000000000001</v>
      </c>
      <c r="J60" s="48">
        <v>1.5826</v>
      </c>
      <c r="K60" s="47"/>
      <c r="L60" s="42"/>
      <c r="M60" s="48"/>
    </row>
    <row r="61" spans="1:13" x14ac:dyDescent="0.25">
      <c r="A61" s="43" t="s">
        <v>104</v>
      </c>
      <c r="B61" s="56">
        <v>678794.07</v>
      </c>
      <c r="C61" s="45">
        <v>58442.93</v>
      </c>
      <c r="D61" s="56">
        <f t="shared" si="0"/>
        <v>737237</v>
      </c>
      <c r="E61" s="56">
        <v>3438</v>
      </c>
      <c r="F61" s="45">
        <v>22138</v>
      </c>
      <c r="G61" s="56">
        <f t="shared" si="1"/>
        <v>25576</v>
      </c>
      <c r="H61" s="47">
        <v>1.3968</v>
      </c>
      <c r="I61" s="43">
        <v>2.7936000000000001</v>
      </c>
      <c r="J61" s="48">
        <v>1.5826</v>
      </c>
      <c r="K61" s="47"/>
      <c r="L61" s="42"/>
      <c r="M61" s="48"/>
    </row>
    <row r="62" spans="1:13" x14ac:dyDescent="0.25">
      <c r="A62" s="43" t="s">
        <v>105</v>
      </c>
      <c r="B62" s="56">
        <v>842898.32</v>
      </c>
      <c r="C62" s="45">
        <v>204551.91</v>
      </c>
      <c r="D62" s="56">
        <f t="shared" si="0"/>
        <v>1047450.23</v>
      </c>
      <c r="E62" s="56">
        <v>2403</v>
      </c>
      <c r="F62" s="45">
        <v>43750</v>
      </c>
      <c r="G62" s="56">
        <f t="shared" si="1"/>
        <v>46153</v>
      </c>
      <c r="H62" s="47">
        <v>1.3968</v>
      </c>
      <c r="I62" s="43">
        <v>2.7936000000000001</v>
      </c>
      <c r="J62" s="48">
        <v>1.5826</v>
      </c>
      <c r="K62" s="47"/>
      <c r="L62" s="42"/>
      <c r="M62" s="48"/>
    </row>
    <row r="63" spans="1:13" x14ac:dyDescent="0.25">
      <c r="A63" s="43" t="s">
        <v>106</v>
      </c>
      <c r="B63" s="56">
        <v>441907.24</v>
      </c>
      <c r="C63" s="45">
        <v>263846.87</v>
      </c>
      <c r="D63" s="56">
        <f t="shared" si="0"/>
        <v>705754.11</v>
      </c>
      <c r="E63" s="56">
        <v>4069</v>
      </c>
      <c r="F63" s="45">
        <v>297058</v>
      </c>
      <c r="G63" s="56">
        <f t="shared" si="1"/>
        <v>301127</v>
      </c>
      <c r="H63" s="47">
        <v>1.3968</v>
      </c>
      <c r="I63" s="43">
        <v>2.7936000000000001</v>
      </c>
      <c r="J63" s="48">
        <v>1.5826</v>
      </c>
      <c r="K63" s="47"/>
      <c r="L63" s="42"/>
      <c r="M63" s="48"/>
    </row>
    <row r="64" spans="1:13" x14ac:dyDescent="0.25">
      <c r="A64" s="43" t="s">
        <v>107</v>
      </c>
      <c r="B64" s="56">
        <v>1479615.55</v>
      </c>
      <c r="C64" s="45">
        <v>232736.33</v>
      </c>
      <c r="D64" s="56">
        <f t="shared" si="0"/>
        <v>1712351.8800000001</v>
      </c>
      <c r="E64" s="56">
        <v>4117</v>
      </c>
      <c r="F64" s="45">
        <v>92413</v>
      </c>
      <c r="G64" s="56">
        <f t="shared" si="1"/>
        <v>96530</v>
      </c>
      <c r="H64" s="47">
        <v>1.3968</v>
      </c>
      <c r="I64" s="43">
        <v>2.7936000000000001</v>
      </c>
      <c r="J64" s="48">
        <v>1.5826</v>
      </c>
      <c r="K64" s="47"/>
      <c r="L64" s="42"/>
      <c r="M64" s="48"/>
    </row>
    <row r="65" spans="1:13" x14ac:dyDescent="0.25">
      <c r="A65" s="43" t="s">
        <v>108</v>
      </c>
      <c r="B65" s="56">
        <v>662831.11</v>
      </c>
      <c r="C65" s="45">
        <v>163949.51</v>
      </c>
      <c r="D65" s="56">
        <f t="shared" si="0"/>
        <v>826780.62</v>
      </c>
      <c r="E65" s="56">
        <v>9707</v>
      </c>
      <c r="F65" s="45">
        <v>197781</v>
      </c>
      <c r="G65" s="56">
        <f t="shared" si="1"/>
        <v>207488</v>
      </c>
      <c r="H65" s="47">
        <v>1.3968</v>
      </c>
      <c r="I65" s="43">
        <v>2.7936000000000001</v>
      </c>
      <c r="J65" s="48">
        <v>1.5826</v>
      </c>
      <c r="K65" s="47"/>
      <c r="L65" s="42"/>
      <c r="M65" s="48"/>
    </row>
    <row r="66" spans="1:13" x14ac:dyDescent="0.25">
      <c r="A66" s="43" t="s">
        <v>109</v>
      </c>
      <c r="B66" s="56">
        <v>217041.81</v>
      </c>
      <c r="C66" s="45">
        <v>131078.87</v>
      </c>
      <c r="D66" s="56">
        <f t="shared" si="0"/>
        <v>348120.68</v>
      </c>
      <c r="E66" s="56">
        <v>290</v>
      </c>
      <c r="F66" s="45">
        <v>2110460</v>
      </c>
      <c r="G66" s="56">
        <f t="shared" si="1"/>
        <v>2110750</v>
      </c>
      <c r="H66" s="47">
        <v>1.0903</v>
      </c>
      <c r="I66" s="43">
        <v>2.1806000000000001</v>
      </c>
      <c r="J66" s="48">
        <v>1.5826</v>
      </c>
      <c r="K66" s="47"/>
      <c r="L66" s="42"/>
      <c r="M66" s="48"/>
    </row>
    <row r="67" spans="1:13" x14ac:dyDescent="0.25">
      <c r="A67" s="43" t="s">
        <v>110</v>
      </c>
      <c r="B67" s="56">
        <v>623612.97</v>
      </c>
      <c r="C67" s="45">
        <v>228957</v>
      </c>
      <c r="D67" s="56">
        <f t="shared" si="0"/>
        <v>852569.97</v>
      </c>
      <c r="E67" s="56">
        <v>4809</v>
      </c>
      <c r="F67" s="45">
        <v>1649573</v>
      </c>
      <c r="G67" s="56">
        <f t="shared" si="1"/>
        <v>1654382</v>
      </c>
      <c r="H67" s="47">
        <v>1.3968</v>
      </c>
      <c r="I67" s="43">
        <v>2.7936000000000001</v>
      </c>
      <c r="J67" s="48">
        <v>1.5826</v>
      </c>
      <c r="K67" s="47"/>
      <c r="L67" s="42"/>
      <c r="M67" s="48"/>
    </row>
    <row r="68" spans="1:13" x14ac:dyDescent="0.25">
      <c r="A68" s="43" t="s">
        <v>111</v>
      </c>
      <c r="B68" s="56">
        <v>839357.64300000004</v>
      </c>
      <c r="C68" s="45">
        <v>218496.31</v>
      </c>
      <c r="D68" s="56">
        <f t="shared" ref="D68:D131" si="2">SUM(B68:C68)</f>
        <v>1057853.953</v>
      </c>
      <c r="E68" s="56">
        <v>300</v>
      </c>
      <c r="F68" s="45">
        <v>1707.4</v>
      </c>
      <c r="G68" s="56">
        <f t="shared" ref="G68:G131" si="3">SUM(E68:F68)</f>
        <v>2007.4</v>
      </c>
      <c r="H68" s="47">
        <v>1.3968</v>
      </c>
      <c r="I68" s="43">
        <v>2.7936000000000001</v>
      </c>
      <c r="J68" s="48">
        <v>1.5765</v>
      </c>
      <c r="K68" s="47"/>
      <c r="L68" s="42"/>
      <c r="M68" s="48"/>
    </row>
    <row r="69" spans="1:13" x14ac:dyDescent="0.25">
      <c r="A69" s="43" t="s">
        <v>112</v>
      </c>
      <c r="B69" s="56">
        <v>643124.06000000006</v>
      </c>
      <c r="C69" s="45">
        <v>222103.77</v>
      </c>
      <c r="D69" s="56">
        <f t="shared" si="2"/>
        <v>865227.83000000007</v>
      </c>
      <c r="E69" s="56">
        <v>1594</v>
      </c>
      <c r="F69" s="45">
        <v>123528</v>
      </c>
      <c r="G69" s="56">
        <f t="shared" si="3"/>
        <v>125122</v>
      </c>
      <c r="H69" s="47">
        <v>1.3968</v>
      </c>
      <c r="I69" s="43">
        <v>2.7936000000000001</v>
      </c>
      <c r="J69" s="48">
        <v>1.5826</v>
      </c>
      <c r="K69" s="47"/>
      <c r="L69" s="42"/>
      <c r="M69" s="48"/>
    </row>
    <row r="70" spans="1:13" x14ac:dyDescent="0.25">
      <c r="A70" s="43" t="s">
        <v>113</v>
      </c>
      <c r="B70" s="56">
        <v>632683.36</v>
      </c>
      <c r="C70" s="45">
        <v>91711.29</v>
      </c>
      <c r="D70" s="56">
        <f t="shared" si="2"/>
        <v>724394.65</v>
      </c>
      <c r="E70" s="56">
        <v>22938.33</v>
      </c>
      <c r="F70" s="45">
        <v>47706.68</v>
      </c>
      <c r="G70" s="56">
        <f t="shared" si="3"/>
        <v>70645.010000000009</v>
      </c>
      <c r="H70" s="47">
        <v>1.3968</v>
      </c>
      <c r="I70" s="43">
        <v>2.7936000000000001</v>
      </c>
      <c r="J70" s="48">
        <v>1.5826</v>
      </c>
      <c r="K70" s="47"/>
      <c r="L70" s="42"/>
      <c r="M70" s="48"/>
    </row>
    <row r="71" spans="1:13" x14ac:dyDescent="0.25">
      <c r="A71" s="43" t="s">
        <v>114</v>
      </c>
      <c r="B71" s="56">
        <v>717567.5</v>
      </c>
      <c r="C71" s="45">
        <v>86384</v>
      </c>
      <c r="D71" s="56">
        <f t="shared" si="2"/>
        <v>803951.5</v>
      </c>
      <c r="E71" s="56">
        <v>4892</v>
      </c>
      <c r="F71" s="45">
        <v>468030</v>
      </c>
      <c r="G71" s="56">
        <f t="shared" si="3"/>
        <v>472922</v>
      </c>
      <c r="H71" s="47">
        <v>1.3968</v>
      </c>
      <c r="I71" s="43">
        <v>2.7936000000000001</v>
      </c>
      <c r="J71" s="48">
        <v>1.5826</v>
      </c>
      <c r="K71" s="47"/>
      <c r="L71" s="42"/>
      <c r="M71" s="48"/>
    </row>
    <row r="72" spans="1:13" x14ac:dyDescent="0.25">
      <c r="A72" s="43" t="s">
        <v>115</v>
      </c>
      <c r="B72" s="56">
        <v>1069358.8</v>
      </c>
      <c r="C72" s="45">
        <v>311112.90000000002</v>
      </c>
      <c r="D72" s="56">
        <f t="shared" si="2"/>
        <v>1380471.7000000002</v>
      </c>
      <c r="E72" s="56">
        <v>9211</v>
      </c>
      <c r="F72" s="45">
        <v>6844828</v>
      </c>
      <c r="G72" s="56">
        <f t="shared" si="3"/>
        <v>6854039</v>
      </c>
      <c r="H72" s="47">
        <v>1.3968</v>
      </c>
      <c r="I72" s="43">
        <v>2.7936000000000001</v>
      </c>
      <c r="J72" s="48">
        <v>1.5826</v>
      </c>
      <c r="K72" s="47"/>
      <c r="L72" s="42"/>
      <c r="M72" s="48"/>
    </row>
    <row r="73" spans="1:13" x14ac:dyDescent="0.25">
      <c r="A73" s="43" t="s">
        <v>116</v>
      </c>
      <c r="B73" s="56">
        <v>260164.21</v>
      </c>
      <c r="C73" s="45">
        <v>23407.27</v>
      </c>
      <c r="D73" s="56">
        <f t="shared" si="2"/>
        <v>283571.48</v>
      </c>
      <c r="E73" s="56">
        <v>2440</v>
      </c>
      <c r="F73" s="45">
        <v>6613</v>
      </c>
      <c r="G73" s="56">
        <f t="shared" si="3"/>
        <v>9053</v>
      </c>
      <c r="H73" s="47">
        <v>1.3968</v>
      </c>
      <c r="I73" s="43">
        <v>2.7936000000000001</v>
      </c>
      <c r="J73" s="48">
        <v>1.5826</v>
      </c>
      <c r="K73" s="47"/>
      <c r="L73" s="42"/>
      <c r="M73" s="48"/>
    </row>
    <row r="74" spans="1:13" x14ac:dyDescent="0.25">
      <c r="A74" s="43" t="s">
        <v>117</v>
      </c>
      <c r="B74" s="56">
        <v>383194.19199999998</v>
      </c>
      <c r="C74" s="45">
        <v>58671.360000000001</v>
      </c>
      <c r="D74" s="56">
        <f t="shared" si="2"/>
        <v>441865.55199999997</v>
      </c>
      <c r="E74" s="56">
        <v>29837.64</v>
      </c>
      <c r="F74" s="45">
        <v>17394.939999999999</v>
      </c>
      <c r="G74" s="56">
        <f t="shared" si="3"/>
        <v>47232.58</v>
      </c>
      <c r="H74" s="47">
        <v>1.3968</v>
      </c>
      <c r="I74" s="43">
        <v>2.7936000000000001</v>
      </c>
      <c r="J74" s="48">
        <v>1.5826</v>
      </c>
      <c r="K74" s="47"/>
      <c r="L74" s="42"/>
      <c r="M74" s="48"/>
    </row>
    <row r="75" spans="1:13" x14ac:dyDescent="0.25">
      <c r="A75" s="43" t="s">
        <v>118</v>
      </c>
      <c r="B75" s="56">
        <v>1473971.3</v>
      </c>
      <c r="C75" s="45">
        <v>1228772</v>
      </c>
      <c r="D75" s="56">
        <f t="shared" si="2"/>
        <v>2702743.3</v>
      </c>
      <c r="E75" s="56">
        <v>19558</v>
      </c>
      <c r="F75" s="45">
        <v>27479063</v>
      </c>
      <c r="G75" s="56">
        <f t="shared" si="3"/>
        <v>27498621</v>
      </c>
      <c r="H75" s="47">
        <v>1.1873</v>
      </c>
      <c r="I75" s="43">
        <v>2.3746</v>
      </c>
      <c r="J75" s="48">
        <v>1.3452</v>
      </c>
      <c r="K75" s="47"/>
      <c r="L75" s="42"/>
      <c r="M75" s="48"/>
    </row>
    <row r="76" spans="1:13" x14ac:dyDescent="0.25">
      <c r="A76" s="43" t="s">
        <v>119</v>
      </c>
      <c r="B76" s="56">
        <v>204216.5</v>
      </c>
      <c r="C76" s="45">
        <v>10999.79</v>
      </c>
      <c r="D76" s="56">
        <f t="shared" si="2"/>
        <v>215216.29</v>
      </c>
      <c r="E76" s="56">
        <v>4440</v>
      </c>
      <c r="F76" s="45">
        <v>33656</v>
      </c>
      <c r="G76" s="56">
        <f t="shared" si="3"/>
        <v>38096</v>
      </c>
      <c r="H76" s="47">
        <v>1.3968</v>
      </c>
      <c r="I76" s="43">
        <v>2.7936000000000001</v>
      </c>
      <c r="J76" s="48">
        <v>1.5826</v>
      </c>
      <c r="K76" s="47"/>
      <c r="L76" s="42"/>
      <c r="M76" s="48"/>
    </row>
    <row r="77" spans="1:13" x14ac:dyDescent="0.25">
      <c r="A77" s="43" t="s">
        <v>120</v>
      </c>
      <c r="B77" s="56">
        <v>2466746.2599999998</v>
      </c>
      <c r="C77" s="45">
        <v>789576.08</v>
      </c>
      <c r="D77" s="56">
        <f t="shared" si="2"/>
        <v>3256322.34</v>
      </c>
      <c r="E77" s="56">
        <v>3638</v>
      </c>
      <c r="F77" s="45">
        <v>2261252</v>
      </c>
      <c r="G77" s="56">
        <f t="shared" si="3"/>
        <v>2264890</v>
      </c>
      <c r="H77" s="47">
        <v>1.3968</v>
      </c>
      <c r="I77" s="43">
        <v>2.7936000000000001</v>
      </c>
      <c r="J77" s="48">
        <v>1.5826</v>
      </c>
      <c r="K77" s="47"/>
      <c r="L77" s="42"/>
      <c r="M77" s="48"/>
    </row>
    <row r="78" spans="1:13" x14ac:dyDescent="0.25">
      <c r="A78" s="43" t="s">
        <v>121</v>
      </c>
      <c r="B78" s="56">
        <v>9548611.2980000004</v>
      </c>
      <c r="C78" s="45">
        <v>4421503.8499999996</v>
      </c>
      <c r="D78" s="56">
        <f t="shared" si="2"/>
        <v>13970115.148</v>
      </c>
      <c r="E78" s="56">
        <v>82972.81</v>
      </c>
      <c r="F78" s="45">
        <v>748994.58</v>
      </c>
      <c r="G78" s="56">
        <f t="shared" si="3"/>
        <v>831967.3899999999</v>
      </c>
      <c r="H78" s="47">
        <v>1.3968</v>
      </c>
      <c r="I78" s="43">
        <v>2.7936000000000001</v>
      </c>
      <c r="J78" s="48">
        <v>1.5826</v>
      </c>
      <c r="K78" s="47"/>
      <c r="L78" s="42"/>
      <c r="M78" s="48"/>
    </row>
    <row r="79" spans="1:13" x14ac:dyDescent="0.25">
      <c r="A79" s="43" t="s">
        <v>122</v>
      </c>
      <c r="B79" s="56">
        <v>1100490.79</v>
      </c>
      <c r="C79" s="45">
        <v>100954.66</v>
      </c>
      <c r="D79" s="56">
        <f t="shared" si="2"/>
        <v>1201445.45</v>
      </c>
      <c r="E79" s="56">
        <v>16626</v>
      </c>
      <c r="F79" s="45">
        <v>94282</v>
      </c>
      <c r="G79" s="56">
        <f t="shared" si="3"/>
        <v>110908</v>
      </c>
      <c r="H79" s="47">
        <v>1.3968</v>
      </c>
      <c r="I79" s="43">
        <v>2.7936000000000001</v>
      </c>
      <c r="J79" s="48">
        <v>1.5826</v>
      </c>
      <c r="K79" s="47"/>
      <c r="L79" s="42"/>
      <c r="M79" s="48"/>
    </row>
    <row r="80" spans="1:13" x14ac:dyDescent="0.25">
      <c r="A80" s="43" t="s">
        <v>123</v>
      </c>
      <c r="B80" s="56">
        <v>274161.15000000002</v>
      </c>
      <c r="C80" s="45">
        <v>19643.47</v>
      </c>
      <c r="D80" s="56">
        <f t="shared" si="2"/>
        <v>293804.62</v>
      </c>
      <c r="E80" s="56">
        <v>320</v>
      </c>
      <c r="F80" s="45">
        <v>51025</v>
      </c>
      <c r="G80" s="56">
        <f t="shared" si="3"/>
        <v>51345</v>
      </c>
      <c r="H80" s="47">
        <v>1.3968</v>
      </c>
      <c r="I80" s="43">
        <v>2.7936000000000001</v>
      </c>
      <c r="J80" s="48">
        <v>1.5826</v>
      </c>
      <c r="K80" s="47"/>
      <c r="L80" s="42"/>
      <c r="M80" s="48"/>
    </row>
    <row r="81" spans="1:13" x14ac:dyDescent="0.25">
      <c r="A81" s="43" t="s">
        <v>124</v>
      </c>
      <c r="B81" s="56">
        <v>320450.69</v>
      </c>
      <c r="C81" s="45">
        <v>71875.33</v>
      </c>
      <c r="D81" s="56">
        <f t="shared" si="2"/>
        <v>392326.02</v>
      </c>
      <c r="E81" s="56">
        <v>2970</v>
      </c>
      <c r="F81" s="45">
        <v>28219</v>
      </c>
      <c r="G81" s="56">
        <f t="shared" si="3"/>
        <v>31189</v>
      </c>
      <c r="H81" s="47">
        <v>1.3968</v>
      </c>
      <c r="I81" s="43">
        <v>2.7936000000000001</v>
      </c>
      <c r="J81" s="48">
        <v>1.5826</v>
      </c>
      <c r="K81" s="47"/>
      <c r="L81" s="42"/>
      <c r="M81" s="48"/>
    </row>
    <row r="82" spans="1:13" x14ac:dyDescent="0.25">
      <c r="A82" s="43" t="s">
        <v>125</v>
      </c>
      <c r="B82" s="56">
        <v>175191.28</v>
      </c>
      <c r="C82" s="45">
        <v>5975.49</v>
      </c>
      <c r="D82" s="56">
        <f t="shared" si="2"/>
        <v>181166.77</v>
      </c>
      <c r="E82" s="56">
        <v>637</v>
      </c>
      <c r="F82" s="45">
        <v>22164</v>
      </c>
      <c r="G82" s="56">
        <f t="shared" si="3"/>
        <v>22801</v>
      </c>
      <c r="H82" s="47">
        <v>1.3968</v>
      </c>
      <c r="I82" s="43">
        <v>2.7936000000000001</v>
      </c>
      <c r="J82" s="48">
        <v>1.5826</v>
      </c>
      <c r="K82" s="47"/>
      <c r="L82" s="42"/>
      <c r="M82" s="48"/>
    </row>
    <row r="83" spans="1:13" x14ac:dyDescent="0.25">
      <c r="A83" s="43" t="s">
        <v>126</v>
      </c>
      <c r="B83" s="56">
        <v>279630.52</v>
      </c>
      <c r="C83" s="45">
        <v>34173.910000000003</v>
      </c>
      <c r="D83" s="56">
        <f t="shared" si="2"/>
        <v>313804.43000000005</v>
      </c>
      <c r="E83" s="56">
        <v>3683</v>
      </c>
      <c r="F83" s="45">
        <v>13263</v>
      </c>
      <c r="G83" s="56">
        <f t="shared" si="3"/>
        <v>16946</v>
      </c>
      <c r="H83" s="47">
        <v>1.3968</v>
      </c>
      <c r="I83" s="43">
        <v>2.7936000000000001</v>
      </c>
      <c r="J83" s="48">
        <v>1.5826</v>
      </c>
      <c r="K83" s="47"/>
      <c r="L83" s="42"/>
      <c r="M83" s="48"/>
    </row>
    <row r="84" spans="1:13" x14ac:dyDescent="0.25">
      <c r="A84" s="43" t="s">
        <v>127</v>
      </c>
      <c r="B84" s="56">
        <v>1183194.79</v>
      </c>
      <c r="C84" s="45">
        <v>145290.32999999999</v>
      </c>
      <c r="D84" s="56">
        <f t="shared" si="2"/>
        <v>1328485.1200000001</v>
      </c>
      <c r="E84" s="56">
        <v>17773</v>
      </c>
      <c r="F84" s="45">
        <v>148783</v>
      </c>
      <c r="G84" s="56">
        <f t="shared" si="3"/>
        <v>166556</v>
      </c>
      <c r="H84" s="47">
        <v>1.3968</v>
      </c>
      <c r="I84" s="43">
        <v>2.7936000000000001</v>
      </c>
      <c r="J84" s="48">
        <v>1.5826</v>
      </c>
      <c r="K84" s="47"/>
      <c r="L84" s="42"/>
      <c r="M84" s="48"/>
    </row>
    <row r="85" spans="1:13" x14ac:dyDescent="0.25">
      <c r="A85" s="43" t="s">
        <v>128</v>
      </c>
      <c r="B85" s="56">
        <v>445796</v>
      </c>
      <c r="C85" s="45">
        <v>104755</v>
      </c>
      <c r="D85" s="56">
        <f t="shared" si="2"/>
        <v>550551</v>
      </c>
      <c r="E85" s="56">
        <v>6058</v>
      </c>
      <c r="F85" s="45">
        <v>146260</v>
      </c>
      <c r="G85" s="56">
        <f t="shared" si="3"/>
        <v>152318</v>
      </c>
      <c r="H85" s="47">
        <v>1.3968</v>
      </c>
      <c r="I85" s="43">
        <v>2.7936000000000001</v>
      </c>
      <c r="J85" s="48">
        <v>1.5826</v>
      </c>
      <c r="K85" s="47"/>
      <c r="L85" s="42"/>
      <c r="M85" s="48"/>
    </row>
    <row r="86" spans="1:13" x14ac:dyDescent="0.25">
      <c r="A86" s="43" t="s">
        <v>129</v>
      </c>
      <c r="B86" s="56">
        <v>499517.94</v>
      </c>
      <c r="C86" s="45">
        <v>14532.92</v>
      </c>
      <c r="D86" s="56">
        <f t="shared" si="2"/>
        <v>514050.86</v>
      </c>
      <c r="E86" s="56">
        <v>4321</v>
      </c>
      <c r="F86" s="45">
        <v>-18071</v>
      </c>
      <c r="G86" s="56">
        <f t="shared" si="3"/>
        <v>-13750</v>
      </c>
      <c r="H86" s="47">
        <v>1.3968</v>
      </c>
      <c r="I86" s="43">
        <v>2.7936000000000001</v>
      </c>
      <c r="J86" s="48">
        <v>1.5826</v>
      </c>
      <c r="K86" s="47"/>
      <c r="L86" s="42"/>
      <c r="M86" s="48"/>
    </row>
    <row r="87" spans="1:13" x14ac:dyDescent="0.25">
      <c r="A87" s="43" t="s">
        <v>130</v>
      </c>
      <c r="B87" s="56">
        <v>583660.59</v>
      </c>
      <c r="C87" s="45">
        <v>30046.73</v>
      </c>
      <c r="D87" s="56">
        <f t="shared" si="2"/>
        <v>613707.31999999995</v>
      </c>
      <c r="E87" s="56">
        <v>11106</v>
      </c>
      <c r="F87" s="45">
        <v>10594</v>
      </c>
      <c r="G87" s="56">
        <f t="shared" si="3"/>
        <v>21700</v>
      </c>
      <c r="H87" s="47">
        <v>1.3968</v>
      </c>
      <c r="I87" s="43">
        <v>2.7936000000000001</v>
      </c>
      <c r="J87" s="48">
        <v>1.5826</v>
      </c>
      <c r="K87" s="47"/>
      <c r="L87" s="42"/>
      <c r="M87" s="48"/>
    </row>
    <row r="88" spans="1:13" x14ac:dyDescent="0.25">
      <c r="A88" s="43" t="s">
        <v>131</v>
      </c>
      <c r="B88" s="56">
        <v>318888.86</v>
      </c>
      <c r="C88" s="45">
        <v>151215.59</v>
      </c>
      <c r="D88" s="56">
        <f t="shared" si="2"/>
        <v>470104.44999999995</v>
      </c>
      <c r="E88" s="56">
        <v>8252</v>
      </c>
      <c r="F88" s="45">
        <v>34609</v>
      </c>
      <c r="G88" s="56">
        <f t="shared" si="3"/>
        <v>42861</v>
      </c>
      <c r="H88" s="47">
        <v>1.3968</v>
      </c>
      <c r="I88" s="43">
        <v>2.7936000000000001</v>
      </c>
      <c r="J88" s="48">
        <v>1.5826</v>
      </c>
      <c r="K88" s="47"/>
      <c r="L88" s="42"/>
      <c r="M88" s="48"/>
    </row>
    <row r="89" spans="1:13" x14ac:dyDescent="0.25">
      <c r="A89" s="43" t="s">
        <v>132</v>
      </c>
      <c r="B89" s="56">
        <v>1270226.68</v>
      </c>
      <c r="C89" s="45">
        <v>344352.67</v>
      </c>
      <c r="D89" s="56">
        <f t="shared" si="2"/>
        <v>1614579.3499999999</v>
      </c>
      <c r="E89" s="56">
        <v>10181</v>
      </c>
      <c r="F89" s="45">
        <v>455336</v>
      </c>
      <c r="G89" s="56">
        <f t="shared" si="3"/>
        <v>465517</v>
      </c>
      <c r="H89" s="47">
        <v>1.3968</v>
      </c>
      <c r="I89" s="43">
        <v>2.7936000000000001</v>
      </c>
      <c r="J89" s="48">
        <v>1.5826</v>
      </c>
      <c r="K89" s="47"/>
      <c r="L89" s="42"/>
      <c r="M89" s="48"/>
    </row>
    <row r="90" spans="1:13" x14ac:dyDescent="0.25">
      <c r="A90" s="43" t="s">
        <v>133</v>
      </c>
      <c r="B90" s="56">
        <v>432976.09</v>
      </c>
      <c r="C90" s="45">
        <v>71656.91</v>
      </c>
      <c r="D90" s="56">
        <f t="shared" si="2"/>
        <v>504633</v>
      </c>
      <c r="E90" s="56">
        <v>690</v>
      </c>
      <c r="F90" s="45">
        <v>2845440</v>
      </c>
      <c r="G90" s="56">
        <f t="shared" si="3"/>
        <v>2846130</v>
      </c>
      <c r="H90" s="47">
        <v>1.3968</v>
      </c>
      <c r="I90" s="43">
        <v>2.7936000000000001</v>
      </c>
      <c r="J90" s="48">
        <v>1.5826</v>
      </c>
      <c r="K90" s="47"/>
      <c r="L90" s="42"/>
      <c r="M90" s="48"/>
    </row>
    <row r="91" spans="1:13" x14ac:dyDescent="0.25">
      <c r="A91" s="43" t="s">
        <v>134</v>
      </c>
      <c r="B91" s="56">
        <v>823567.06299999997</v>
      </c>
      <c r="C91" s="45">
        <v>44994.5</v>
      </c>
      <c r="D91" s="56">
        <f t="shared" si="2"/>
        <v>868561.56299999997</v>
      </c>
      <c r="E91" s="56">
        <v>7079.7</v>
      </c>
      <c r="F91" s="45">
        <v>52795.42</v>
      </c>
      <c r="G91" s="56">
        <f t="shared" si="3"/>
        <v>59875.119999999995</v>
      </c>
      <c r="H91" s="47">
        <v>1.3968</v>
      </c>
      <c r="I91" s="43">
        <v>2.7936000000000001</v>
      </c>
      <c r="J91" s="48">
        <v>1.5826</v>
      </c>
      <c r="K91" s="47"/>
      <c r="L91" s="42"/>
      <c r="M91" s="48"/>
    </row>
    <row r="92" spans="1:13" x14ac:dyDescent="0.25">
      <c r="A92" s="43" t="s">
        <v>135</v>
      </c>
      <c r="B92" s="56">
        <v>546836.22</v>
      </c>
      <c r="C92" s="45">
        <v>121513.17</v>
      </c>
      <c r="D92" s="56">
        <f t="shared" si="2"/>
        <v>668349.39</v>
      </c>
      <c r="E92" s="56">
        <v>2420</v>
      </c>
      <c r="F92" s="45">
        <v>88169</v>
      </c>
      <c r="G92" s="56">
        <f t="shared" si="3"/>
        <v>90589</v>
      </c>
      <c r="H92" s="47">
        <v>1.3032999999999999</v>
      </c>
      <c r="I92" s="43">
        <v>2.6065999999999998</v>
      </c>
      <c r="J92" s="48">
        <v>1.3032999999999999</v>
      </c>
      <c r="K92" s="47"/>
      <c r="L92" s="42"/>
      <c r="M92" s="48"/>
    </row>
    <row r="93" spans="1:13" x14ac:dyDescent="0.25">
      <c r="A93" s="43" t="s">
        <v>136</v>
      </c>
      <c r="B93" s="56">
        <v>795885.27</v>
      </c>
      <c r="C93" s="45">
        <v>561400.75</v>
      </c>
      <c r="D93" s="56">
        <f t="shared" si="2"/>
        <v>1357286.02</v>
      </c>
      <c r="E93" s="56">
        <v>10817.77</v>
      </c>
      <c r="F93" s="45">
        <v>844996</v>
      </c>
      <c r="G93" s="56">
        <f t="shared" si="3"/>
        <v>855813.77</v>
      </c>
      <c r="H93" s="47">
        <v>1.3968</v>
      </c>
      <c r="I93" s="43">
        <v>2.7936000000000001</v>
      </c>
      <c r="J93" s="48">
        <v>1.5826</v>
      </c>
      <c r="K93" s="47"/>
      <c r="L93" s="42"/>
      <c r="M93" s="48"/>
    </row>
    <row r="94" spans="1:13" x14ac:dyDescent="0.25">
      <c r="A94" s="43" t="s">
        <v>137</v>
      </c>
      <c r="B94" s="56">
        <v>2868605.32</v>
      </c>
      <c r="C94" s="45">
        <v>479977.81</v>
      </c>
      <c r="D94" s="56">
        <f t="shared" si="2"/>
        <v>3348583.13</v>
      </c>
      <c r="E94" s="56">
        <v>7970</v>
      </c>
      <c r="F94" s="45">
        <v>333533</v>
      </c>
      <c r="G94" s="56">
        <f t="shared" si="3"/>
        <v>341503</v>
      </c>
      <c r="H94" s="47">
        <v>1.3968</v>
      </c>
      <c r="I94" s="43">
        <v>2.7936000000000001</v>
      </c>
      <c r="J94" s="48">
        <v>1.5826</v>
      </c>
      <c r="K94" s="47"/>
      <c r="L94" s="42"/>
      <c r="M94" s="48"/>
    </row>
    <row r="95" spans="1:13" x14ac:dyDescent="0.25">
      <c r="A95" s="43" t="s">
        <v>138</v>
      </c>
      <c r="B95" s="56">
        <v>390601.11</v>
      </c>
      <c r="C95" s="45">
        <v>17397.490000000002</v>
      </c>
      <c r="D95" s="56">
        <f t="shared" si="2"/>
        <v>407998.6</v>
      </c>
      <c r="E95" s="56">
        <v>7052</v>
      </c>
      <c r="F95" s="45">
        <v>25101</v>
      </c>
      <c r="G95" s="56">
        <f t="shared" si="3"/>
        <v>32153</v>
      </c>
      <c r="H95" s="47">
        <v>1.3968</v>
      </c>
      <c r="I95" s="43">
        <v>2.7936000000000001</v>
      </c>
      <c r="J95" s="48">
        <v>1.5826</v>
      </c>
      <c r="K95" s="47"/>
      <c r="L95" s="42"/>
      <c r="M95" s="48"/>
    </row>
    <row r="96" spans="1:13" x14ac:dyDescent="0.25">
      <c r="A96" s="43" t="s">
        <v>139</v>
      </c>
      <c r="B96" s="56">
        <v>259666.19</v>
      </c>
      <c r="C96" s="45">
        <v>24853.05</v>
      </c>
      <c r="D96" s="56">
        <f t="shared" si="2"/>
        <v>284519.24</v>
      </c>
      <c r="E96" s="56">
        <v>1657</v>
      </c>
      <c r="F96" s="45">
        <v>44955</v>
      </c>
      <c r="G96" s="56">
        <f t="shared" si="3"/>
        <v>46612</v>
      </c>
      <c r="H96" s="47">
        <v>1.3968</v>
      </c>
      <c r="I96" s="43">
        <v>2.7936000000000001</v>
      </c>
      <c r="J96" s="48">
        <v>1.5826</v>
      </c>
      <c r="K96" s="47"/>
      <c r="L96" s="42"/>
      <c r="M96" s="48"/>
    </row>
    <row r="97" spans="1:13" x14ac:dyDescent="0.25">
      <c r="A97" s="43" t="s">
        <v>140</v>
      </c>
      <c r="B97" s="56">
        <v>1563871</v>
      </c>
      <c r="C97" s="45">
        <v>296760</v>
      </c>
      <c r="D97" s="56">
        <f t="shared" si="2"/>
        <v>1860631</v>
      </c>
      <c r="E97" s="56">
        <v>34436</v>
      </c>
      <c r="F97" s="45">
        <v>210545</v>
      </c>
      <c r="G97" s="56">
        <f t="shared" si="3"/>
        <v>244981</v>
      </c>
      <c r="H97" s="47">
        <v>1.3219000000000001</v>
      </c>
      <c r="I97" s="43">
        <v>2.6438000000000001</v>
      </c>
      <c r="J97" s="48">
        <v>1.4977</v>
      </c>
      <c r="K97" s="47"/>
      <c r="L97" s="42"/>
      <c r="M97" s="48"/>
    </row>
    <row r="98" spans="1:13" x14ac:dyDescent="0.25">
      <c r="A98" s="43" t="s">
        <v>141</v>
      </c>
      <c r="B98" s="56">
        <v>436347.5</v>
      </c>
      <c r="C98" s="45">
        <v>80557</v>
      </c>
      <c r="D98" s="56">
        <f t="shared" si="2"/>
        <v>516904.5</v>
      </c>
      <c r="E98" s="56">
        <v>50</v>
      </c>
      <c r="F98" s="45">
        <v>614545</v>
      </c>
      <c r="G98" s="56">
        <f t="shared" si="3"/>
        <v>614595</v>
      </c>
      <c r="H98" s="47">
        <v>1.3968</v>
      </c>
      <c r="I98" s="43">
        <v>2.7936000000000001</v>
      </c>
      <c r="J98" s="48">
        <v>1.5826</v>
      </c>
      <c r="K98" s="47"/>
      <c r="L98" s="42"/>
      <c r="M98" s="48"/>
    </row>
    <row r="99" spans="1:13" x14ac:dyDescent="0.25">
      <c r="A99" s="43" t="s">
        <v>142</v>
      </c>
      <c r="B99" s="56">
        <v>683278.48</v>
      </c>
      <c r="C99" s="45">
        <v>133937.12</v>
      </c>
      <c r="D99" s="56">
        <f t="shared" si="2"/>
        <v>817215.6</v>
      </c>
      <c r="E99" s="56">
        <v>6626</v>
      </c>
      <c r="F99" s="45">
        <v>361419</v>
      </c>
      <c r="G99" s="56">
        <f t="shared" si="3"/>
        <v>368045</v>
      </c>
      <c r="H99" s="47">
        <v>1.22</v>
      </c>
      <c r="I99" s="43">
        <v>2.44</v>
      </c>
      <c r="J99" s="48">
        <v>1.22</v>
      </c>
      <c r="K99" s="47"/>
      <c r="L99" s="42"/>
      <c r="M99" s="48"/>
    </row>
    <row r="100" spans="1:13" x14ac:dyDescent="0.25">
      <c r="A100" s="43" t="s">
        <v>143</v>
      </c>
      <c r="B100" s="56">
        <v>1013769</v>
      </c>
      <c r="C100" s="45">
        <v>334181</v>
      </c>
      <c r="D100" s="56">
        <f t="shared" si="2"/>
        <v>1347950</v>
      </c>
      <c r="E100" s="56">
        <v>10426</v>
      </c>
      <c r="F100" s="45">
        <v>953070</v>
      </c>
      <c r="G100" s="56">
        <f t="shared" si="3"/>
        <v>963496</v>
      </c>
      <c r="H100" s="47">
        <v>1.3968</v>
      </c>
      <c r="I100" s="43">
        <v>2.7936000000000001</v>
      </c>
      <c r="J100" s="48">
        <v>1.5826</v>
      </c>
      <c r="K100" s="47"/>
      <c r="L100" s="42"/>
      <c r="M100" s="48"/>
    </row>
    <row r="101" spans="1:13" x14ac:dyDescent="0.25">
      <c r="A101" s="43" t="s">
        <v>144</v>
      </c>
      <c r="B101" s="56">
        <v>340826</v>
      </c>
      <c r="C101" s="45">
        <v>46532</v>
      </c>
      <c r="D101" s="56">
        <f t="shared" si="2"/>
        <v>387358</v>
      </c>
      <c r="E101" s="56">
        <v>4392</v>
      </c>
      <c r="F101" s="45">
        <v>169129</v>
      </c>
      <c r="G101" s="56">
        <f t="shared" si="3"/>
        <v>173521</v>
      </c>
      <c r="H101" s="47">
        <v>1.3219000000000001</v>
      </c>
      <c r="I101" s="43">
        <v>2.6438000000000001</v>
      </c>
      <c r="J101" s="48">
        <v>1.4977</v>
      </c>
      <c r="K101" s="47"/>
      <c r="L101" s="42"/>
      <c r="M101" s="48"/>
    </row>
    <row r="102" spans="1:13" x14ac:dyDescent="0.25">
      <c r="A102" s="43" t="s">
        <v>145</v>
      </c>
      <c r="B102" s="56">
        <v>425698.68</v>
      </c>
      <c r="C102" s="45">
        <v>47655.71</v>
      </c>
      <c r="D102" s="56">
        <f t="shared" si="2"/>
        <v>473354.39</v>
      </c>
      <c r="E102" s="56">
        <v>490</v>
      </c>
      <c r="F102" s="45">
        <v>104762</v>
      </c>
      <c r="G102" s="56">
        <f t="shared" si="3"/>
        <v>105252</v>
      </c>
      <c r="H102" s="47">
        <v>1.3968</v>
      </c>
      <c r="I102" s="43">
        <v>2.7936000000000001</v>
      </c>
      <c r="J102" s="48">
        <v>1.5826</v>
      </c>
      <c r="K102" s="47"/>
      <c r="L102" s="42"/>
      <c r="M102" s="48"/>
    </row>
    <row r="103" spans="1:13" x14ac:dyDescent="0.25">
      <c r="A103" s="43" t="s">
        <v>146</v>
      </c>
      <c r="B103" s="56">
        <v>196337.79</v>
      </c>
      <c r="C103" s="45">
        <v>91477.24</v>
      </c>
      <c r="D103" s="56">
        <f t="shared" si="2"/>
        <v>287815.03000000003</v>
      </c>
      <c r="E103" s="56">
        <v>1270</v>
      </c>
      <c r="F103" s="45">
        <v>164476</v>
      </c>
      <c r="G103" s="56">
        <f t="shared" si="3"/>
        <v>165746</v>
      </c>
      <c r="H103" s="47">
        <v>1.3968</v>
      </c>
      <c r="I103" s="43">
        <v>2.7936000000000001</v>
      </c>
      <c r="J103" s="48">
        <v>1.5826</v>
      </c>
      <c r="K103" s="47"/>
      <c r="L103" s="42"/>
      <c r="M103" s="48"/>
    </row>
    <row r="104" spans="1:13" x14ac:dyDescent="0.25">
      <c r="A104" s="43" t="s">
        <v>147</v>
      </c>
      <c r="B104" s="56">
        <v>491922.5</v>
      </c>
      <c r="C104" s="45">
        <v>76567</v>
      </c>
      <c r="D104" s="56">
        <f t="shared" si="2"/>
        <v>568489.5</v>
      </c>
      <c r="E104" s="56">
        <v>35359</v>
      </c>
      <c r="F104" s="45">
        <v>110796</v>
      </c>
      <c r="G104" s="56">
        <f t="shared" si="3"/>
        <v>146155</v>
      </c>
      <c r="H104" s="47">
        <v>1.3219000000000001</v>
      </c>
      <c r="I104" s="43">
        <v>2.6438000000000001</v>
      </c>
      <c r="J104" s="48">
        <v>1.4977</v>
      </c>
      <c r="K104" s="47"/>
      <c r="L104" s="42"/>
      <c r="M104" s="48"/>
    </row>
    <row r="105" spans="1:13" x14ac:dyDescent="0.25">
      <c r="A105" s="43" t="s">
        <v>148</v>
      </c>
      <c r="B105" s="56">
        <v>2316</v>
      </c>
      <c r="C105" s="45">
        <v>597</v>
      </c>
      <c r="D105" s="56">
        <f t="shared" si="2"/>
        <v>2913</v>
      </c>
      <c r="E105" s="56">
        <v>0</v>
      </c>
      <c r="F105" s="45">
        <v>83</v>
      </c>
      <c r="G105" s="56">
        <f t="shared" si="3"/>
        <v>83</v>
      </c>
      <c r="H105" s="47">
        <v>1.3968</v>
      </c>
      <c r="I105" s="43">
        <v>2.7936000000000001</v>
      </c>
      <c r="J105" s="48">
        <v>1.5826</v>
      </c>
      <c r="K105" s="47"/>
      <c r="L105" s="42"/>
      <c r="M105" s="48"/>
    </row>
    <row r="106" spans="1:13" x14ac:dyDescent="0.25">
      <c r="A106" s="43" t="s">
        <v>149</v>
      </c>
      <c r="B106" s="56">
        <v>534056.78599999996</v>
      </c>
      <c r="C106" s="45">
        <v>20383.489999999998</v>
      </c>
      <c r="D106" s="56">
        <f t="shared" si="2"/>
        <v>554440.27599999995</v>
      </c>
      <c r="E106" s="56">
        <v>22070.47</v>
      </c>
      <c r="F106" s="45">
        <v>32718</v>
      </c>
      <c r="G106" s="56">
        <f t="shared" si="3"/>
        <v>54788.47</v>
      </c>
      <c r="H106" s="47">
        <v>1.3968</v>
      </c>
      <c r="I106" s="43">
        <v>2.7936000000000001</v>
      </c>
      <c r="J106" s="48">
        <v>1.5826</v>
      </c>
      <c r="K106" s="47"/>
      <c r="L106" s="42"/>
      <c r="M106" s="48"/>
    </row>
    <row r="107" spans="1:13" x14ac:dyDescent="0.25">
      <c r="A107" s="43" t="s">
        <v>150</v>
      </c>
      <c r="B107" s="56">
        <v>1260227.6299999999</v>
      </c>
      <c r="C107" s="45">
        <v>171663.38</v>
      </c>
      <c r="D107" s="56">
        <f t="shared" si="2"/>
        <v>1431891.0099999998</v>
      </c>
      <c r="E107" s="56">
        <v>1140</v>
      </c>
      <c r="F107" s="45">
        <v>175875</v>
      </c>
      <c r="G107" s="56">
        <f t="shared" si="3"/>
        <v>177015</v>
      </c>
      <c r="H107" s="47">
        <v>1.3968</v>
      </c>
      <c r="I107" s="43">
        <v>2.7936000000000001</v>
      </c>
      <c r="J107" s="48">
        <v>1.5826</v>
      </c>
      <c r="K107" s="47"/>
      <c r="L107" s="42"/>
      <c r="M107" s="48"/>
    </row>
    <row r="108" spans="1:13" x14ac:dyDescent="0.25">
      <c r="A108" s="43" t="s">
        <v>151</v>
      </c>
      <c r="B108" s="56">
        <v>188623.8</v>
      </c>
      <c r="C108" s="45">
        <v>773305.22</v>
      </c>
      <c r="D108" s="56">
        <f t="shared" si="2"/>
        <v>961929.02</v>
      </c>
      <c r="E108" s="56">
        <v>690</v>
      </c>
      <c r="F108" s="45">
        <v>135702</v>
      </c>
      <c r="G108" s="56">
        <f t="shared" si="3"/>
        <v>136392</v>
      </c>
      <c r="H108" s="47">
        <v>1.3968</v>
      </c>
      <c r="I108" s="43">
        <v>2.7936000000000001</v>
      </c>
      <c r="J108" s="48">
        <v>1.5826</v>
      </c>
      <c r="K108" s="47"/>
      <c r="L108" s="42"/>
      <c r="M108" s="48"/>
    </row>
    <row r="109" spans="1:13" x14ac:dyDescent="0.25">
      <c r="A109" s="43" t="s">
        <v>152</v>
      </c>
      <c r="B109" s="56">
        <v>226908.99</v>
      </c>
      <c r="C109" s="45">
        <v>26791.7</v>
      </c>
      <c r="D109" s="56">
        <f t="shared" si="2"/>
        <v>253700.69</v>
      </c>
      <c r="E109" s="56">
        <v>640</v>
      </c>
      <c r="F109" s="45">
        <v>499925</v>
      </c>
      <c r="G109" s="56">
        <f t="shared" si="3"/>
        <v>500565</v>
      </c>
      <c r="H109" s="47">
        <v>1.3968</v>
      </c>
      <c r="I109" s="43">
        <v>2.7936000000000001</v>
      </c>
      <c r="J109" s="48">
        <v>1.5826</v>
      </c>
      <c r="K109" s="47"/>
      <c r="L109" s="42"/>
      <c r="M109" s="48"/>
    </row>
    <row r="110" spans="1:13" x14ac:dyDescent="0.25">
      <c r="A110" s="43" t="s">
        <v>153</v>
      </c>
      <c r="B110" s="56">
        <v>405250.78</v>
      </c>
      <c r="C110" s="45">
        <v>9933.7999999999993</v>
      </c>
      <c r="D110" s="56">
        <f t="shared" si="2"/>
        <v>415184.58</v>
      </c>
      <c r="E110" s="56">
        <v>250</v>
      </c>
      <c r="F110" s="45">
        <v>3097</v>
      </c>
      <c r="G110" s="56">
        <f t="shared" si="3"/>
        <v>3347</v>
      </c>
      <c r="H110" s="47">
        <v>1.3968</v>
      </c>
      <c r="I110" s="43">
        <v>2.7936000000000001</v>
      </c>
      <c r="J110" s="48">
        <v>1.5826</v>
      </c>
      <c r="K110" s="47"/>
      <c r="L110" s="42"/>
      <c r="M110" s="48"/>
    </row>
    <row r="111" spans="1:13" x14ac:dyDescent="0.25">
      <c r="A111" s="43" t="s">
        <v>154</v>
      </c>
      <c r="B111" s="56">
        <v>318720.73</v>
      </c>
      <c r="C111" s="45">
        <v>49137.91</v>
      </c>
      <c r="D111" s="56">
        <f t="shared" si="2"/>
        <v>367858.64</v>
      </c>
      <c r="E111" s="56">
        <v>3000</v>
      </c>
      <c r="F111" s="45">
        <v>35161</v>
      </c>
      <c r="G111" s="56">
        <f t="shared" si="3"/>
        <v>38161</v>
      </c>
      <c r="H111" s="47">
        <v>1.3968</v>
      </c>
      <c r="I111" s="43">
        <v>2.7936000000000001</v>
      </c>
      <c r="J111" s="48">
        <v>1.5826</v>
      </c>
      <c r="K111" s="47"/>
      <c r="L111" s="42"/>
      <c r="M111" s="48"/>
    </row>
    <row r="112" spans="1:13" x14ac:dyDescent="0.25">
      <c r="A112" s="43" t="s">
        <v>155</v>
      </c>
      <c r="B112" s="56">
        <v>277023.81</v>
      </c>
      <c r="C112" s="45">
        <v>15246</v>
      </c>
      <c r="D112" s="56">
        <f t="shared" si="2"/>
        <v>292269.81</v>
      </c>
      <c r="E112" s="56">
        <v>4265</v>
      </c>
      <c r="F112" s="45">
        <v>24035</v>
      </c>
      <c r="G112" s="56">
        <f t="shared" si="3"/>
        <v>28300</v>
      </c>
      <c r="H112" s="47">
        <v>1.3968</v>
      </c>
      <c r="I112" s="43">
        <v>2.7936000000000001</v>
      </c>
      <c r="J112" s="48">
        <v>1.5826</v>
      </c>
      <c r="K112" s="47"/>
      <c r="L112" s="42"/>
      <c r="M112" s="48"/>
    </row>
    <row r="113" spans="1:13" x14ac:dyDescent="0.25">
      <c r="A113" s="43" t="s">
        <v>156</v>
      </c>
      <c r="B113" s="56">
        <v>225857.56</v>
      </c>
      <c r="C113" s="45">
        <v>57852.51</v>
      </c>
      <c r="D113" s="56">
        <f t="shared" si="2"/>
        <v>283710.07</v>
      </c>
      <c r="E113" s="56">
        <v>13320</v>
      </c>
      <c r="F113" s="45">
        <v>178195</v>
      </c>
      <c r="G113" s="56">
        <f t="shared" si="3"/>
        <v>191515</v>
      </c>
      <c r="H113" s="47">
        <v>1.3968</v>
      </c>
      <c r="I113" s="43">
        <v>2.7936000000000001</v>
      </c>
      <c r="J113" s="48">
        <v>1.5826</v>
      </c>
      <c r="K113" s="47"/>
      <c r="L113" s="42"/>
      <c r="M113" s="48"/>
    </row>
    <row r="114" spans="1:13" x14ac:dyDescent="0.25">
      <c r="A114" s="43" t="s">
        <v>157</v>
      </c>
      <c r="B114" s="56">
        <v>912138</v>
      </c>
      <c r="C114" s="45">
        <v>330351</v>
      </c>
      <c r="D114" s="56">
        <f t="shared" si="2"/>
        <v>1242489</v>
      </c>
      <c r="E114" s="56">
        <v>17889</v>
      </c>
      <c r="F114" s="45">
        <v>2231766</v>
      </c>
      <c r="G114" s="56">
        <f t="shared" si="3"/>
        <v>2249655</v>
      </c>
      <c r="H114" s="47">
        <v>0.99319999999999997</v>
      </c>
      <c r="I114" s="43">
        <v>1.9863999999999999</v>
      </c>
      <c r="J114" s="48">
        <v>1.1253</v>
      </c>
      <c r="K114" s="47"/>
      <c r="L114" s="42"/>
      <c r="M114" s="48"/>
    </row>
    <row r="115" spans="1:13" x14ac:dyDescent="0.25">
      <c r="A115" s="43" t="s">
        <v>158</v>
      </c>
      <c r="B115" s="56">
        <v>50589.993999999999</v>
      </c>
      <c r="C115" s="45">
        <v>15364</v>
      </c>
      <c r="D115" s="56">
        <f t="shared" si="2"/>
        <v>65953.994000000006</v>
      </c>
      <c r="E115" s="56">
        <v>5735.53</v>
      </c>
      <c r="F115" s="45">
        <v>1010</v>
      </c>
      <c r="G115" s="56">
        <f t="shared" si="3"/>
        <v>6745.53</v>
      </c>
      <c r="H115" s="47">
        <v>1.3968</v>
      </c>
      <c r="I115" s="43">
        <v>2.7936000000000001</v>
      </c>
      <c r="J115" s="48">
        <v>1.5826</v>
      </c>
      <c r="K115" s="47"/>
      <c r="L115" s="42"/>
      <c r="M115" s="48"/>
    </row>
    <row r="116" spans="1:13" x14ac:dyDescent="0.25">
      <c r="A116" s="43" t="s">
        <v>159</v>
      </c>
      <c r="B116" s="56">
        <v>1007573.02</v>
      </c>
      <c r="C116" s="45">
        <v>196920.04</v>
      </c>
      <c r="D116" s="56">
        <f t="shared" si="2"/>
        <v>1204493.06</v>
      </c>
      <c r="E116" s="56">
        <v>7659</v>
      </c>
      <c r="F116" s="45">
        <v>142629.04</v>
      </c>
      <c r="G116" s="56">
        <f t="shared" si="3"/>
        <v>150288.04</v>
      </c>
      <c r="H116" s="47">
        <v>1.3968</v>
      </c>
      <c r="I116" s="43">
        <v>2.7936000000000001</v>
      </c>
      <c r="J116" s="48">
        <v>1.5826</v>
      </c>
      <c r="K116" s="47"/>
      <c r="L116" s="42"/>
      <c r="M116" s="48"/>
    </row>
    <row r="117" spans="1:13" x14ac:dyDescent="0.25">
      <c r="A117" s="43" t="s">
        <v>160</v>
      </c>
      <c r="B117" s="56">
        <v>207678.24</v>
      </c>
      <c r="C117" s="45">
        <v>86629.4</v>
      </c>
      <c r="D117" s="56">
        <f t="shared" si="2"/>
        <v>294307.64</v>
      </c>
      <c r="E117" s="56">
        <v>7589</v>
      </c>
      <c r="F117" s="45">
        <v>165682</v>
      </c>
      <c r="G117" s="56">
        <f t="shared" si="3"/>
        <v>173271</v>
      </c>
      <c r="H117" s="47">
        <v>1.3968</v>
      </c>
      <c r="I117" s="43">
        <v>2.7936000000000001</v>
      </c>
      <c r="J117" s="48">
        <v>1.5826</v>
      </c>
      <c r="K117" s="47"/>
      <c r="L117" s="42"/>
      <c r="M117" s="48"/>
    </row>
    <row r="118" spans="1:13" x14ac:dyDescent="0.25">
      <c r="A118" s="43" t="s">
        <v>161</v>
      </c>
      <c r="B118" s="56">
        <v>318025.95899999997</v>
      </c>
      <c r="C118" s="45">
        <v>18916</v>
      </c>
      <c r="D118" s="56">
        <f t="shared" si="2"/>
        <v>336941.95899999997</v>
      </c>
      <c r="E118" s="56">
        <v>120</v>
      </c>
      <c r="F118" s="45">
        <v>11408</v>
      </c>
      <c r="G118" s="56">
        <f t="shared" si="3"/>
        <v>11528</v>
      </c>
      <c r="H118" s="47">
        <v>1.3968</v>
      </c>
      <c r="I118" s="43">
        <v>2.7936000000000001</v>
      </c>
      <c r="J118" s="48">
        <v>1.5826</v>
      </c>
      <c r="K118" s="47"/>
      <c r="L118" s="42"/>
      <c r="M118" s="48"/>
    </row>
    <row r="119" spans="1:13" x14ac:dyDescent="0.25">
      <c r="A119" s="43" t="s">
        <v>162</v>
      </c>
      <c r="B119" s="56">
        <v>302751.90000000002</v>
      </c>
      <c r="C119" s="45">
        <v>27515.119999999999</v>
      </c>
      <c r="D119" s="56">
        <f t="shared" si="2"/>
        <v>330267.02</v>
      </c>
      <c r="E119" s="56">
        <v>1836</v>
      </c>
      <c r="F119" s="45">
        <v>36942</v>
      </c>
      <c r="G119" s="56">
        <f t="shared" si="3"/>
        <v>38778</v>
      </c>
      <c r="H119" s="47">
        <v>1.3968</v>
      </c>
      <c r="I119" s="43">
        <v>2.7936000000000001</v>
      </c>
      <c r="J119" s="48">
        <v>1.5826</v>
      </c>
      <c r="K119" s="47"/>
      <c r="L119" s="42"/>
      <c r="M119" s="48"/>
    </row>
    <row r="120" spans="1:13" x14ac:dyDescent="0.25">
      <c r="A120" s="43" t="s">
        <v>163</v>
      </c>
      <c r="B120" s="56">
        <v>369324</v>
      </c>
      <c r="C120" s="45">
        <v>58195</v>
      </c>
      <c r="D120" s="56">
        <f t="shared" si="2"/>
        <v>427519</v>
      </c>
      <c r="E120" s="56">
        <v>4709</v>
      </c>
      <c r="F120" s="45">
        <v>27028</v>
      </c>
      <c r="G120" s="56">
        <f t="shared" si="3"/>
        <v>31737</v>
      </c>
      <c r="H120" s="47">
        <v>1.3219000000000001</v>
      </c>
      <c r="I120" s="43">
        <v>2.6438000000000001</v>
      </c>
      <c r="J120" s="48">
        <v>1.4977</v>
      </c>
      <c r="K120" s="47"/>
      <c r="L120" s="42"/>
      <c r="M120" s="48"/>
    </row>
    <row r="121" spans="1:13" x14ac:dyDescent="0.25">
      <c r="A121" s="43" t="s">
        <v>164</v>
      </c>
      <c r="B121" s="56">
        <v>350746.97</v>
      </c>
      <c r="C121" s="45">
        <v>53297.78</v>
      </c>
      <c r="D121" s="56">
        <f t="shared" si="2"/>
        <v>404044.75</v>
      </c>
      <c r="E121" s="56">
        <v>15579</v>
      </c>
      <c r="F121" s="45">
        <v>128219</v>
      </c>
      <c r="G121" s="56">
        <f t="shared" si="3"/>
        <v>143798</v>
      </c>
      <c r="H121" s="47">
        <v>1.3968</v>
      </c>
      <c r="I121" s="43">
        <v>2.7936000000000001</v>
      </c>
      <c r="J121" s="48">
        <v>1.5826</v>
      </c>
      <c r="K121" s="47"/>
      <c r="L121" s="42"/>
      <c r="M121" s="48"/>
    </row>
    <row r="122" spans="1:13" x14ac:dyDescent="0.25">
      <c r="A122" s="43" t="s">
        <v>165</v>
      </c>
      <c r="B122" s="56">
        <v>1042404.17</v>
      </c>
      <c r="C122" s="45">
        <v>2158676.16</v>
      </c>
      <c r="D122" s="56">
        <f t="shared" si="2"/>
        <v>3201080.33</v>
      </c>
      <c r="E122" s="56">
        <v>16833.03</v>
      </c>
      <c r="F122" s="45">
        <v>1480522</v>
      </c>
      <c r="G122" s="56">
        <f t="shared" si="3"/>
        <v>1497355.03</v>
      </c>
      <c r="H122" s="47">
        <v>1.3968</v>
      </c>
      <c r="I122" s="43">
        <v>2.7936000000000001</v>
      </c>
      <c r="J122" s="48">
        <v>1.5826</v>
      </c>
      <c r="K122" s="47"/>
      <c r="L122" s="42"/>
      <c r="M122" s="48"/>
    </row>
    <row r="123" spans="1:13" x14ac:dyDescent="0.25">
      <c r="A123" s="43" t="s">
        <v>166</v>
      </c>
      <c r="B123" s="56">
        <v>241923.79</v>
      </c>
      <c r="C123" s="45">
        <v>60593.25</v>
      </c>
      <c r="D123" s="56">
        <f t="shared" si="2"/>
        <v>302517.04000000004</v>
      </c>
      <c r="E123" s="56">
        <v>10457</v>
      </c>
      <c r="F123" s="45">
        <v>29237</v>
      </c>
      <c r="G123" s="56">
        <f t="shared" si="3"/>
        <v>39694</v>
      </c>
      <c r="H123" s="47">
        <v>1.3968</v>
      </c>
      <c r="I123" s="43">
        <v>2.7936000000000001</v>
      </c>
      <c r="J123" s="48">
        <v>1.5826</v>
      </c>
      <c r="K123" s="47"/>
      <c r="L123" s="42"/>
      <c r="M123" s="48"/>
    </row>
    <row r="124" spans="1:13" x14ac:dyDescent="0.25">
      <c r="A124" s="43" t="s">
        <v>167</v>
      </c>
      <c r="B124" s="56">
        <v>809645.7</v>
      </c>
      <c r="C124" s="45">
        <v>196839.76</v>
      </c>
      <c r="D124" s="56">
        <f t="shared" si="2"/>
        <v>1006485.46</v>
      </c>
      <c r="E124" s="56">
        <v>11205</v>
      </c>
      <c r="F124" s="45">
        <v>1263601</v>
      </c>
      <c r="G124" s="56">
        <f t="shared" si="3"/>
        <v>1274806</v>
      </c>
      <c r="H124" s="47">
        <v>1.3968</v>
      </c>
      <c r="I124" s="43">
        <v>2.7936000000000001</v>
      </c>
      <c r="J124" s="48">
        <v>1.5826</v>
      </c>
      <c r="K124" s="47"/>
      <c r="L124" s="42"/>
      <c r="M124" s="48"/>
    </row>
    <row r="125" spans="1:13" x14ac:dyDescent="0.25">
      <c r="A125" s="43" t="s">
        <v>168</v>
      </c>
      <c r="B125" s="56">
        <v>406428.34299999999</v>
      </c>
      <c r="C125" s="45">
        <v>63698.539999999994</v>
      </c>
      <c r="D125" s="56">
        <f t="shared" si="2"/>
        <v>470126.88299999997</v>
      </c>
      <c r="E125" s="56">
        <v>3124.1099999999997</v>
      </c>
      <c r="F125" s="45">
        <v>113814</v>
      </c>
      <c r="G125" s="56">
        <f t="shared" si="3"/>
        <v>116938.11</v>
      </c>
      <c r="H125" s="47">
        <v>1.3968</v>
      </c>
      <c r="I125" s="43">
        <v>2.7936000000000001</v>
      </c>
      <c r="J125" s="48">
        <v>1.5826</v>
      </c>
      <c r="K125" s="47"/>
      <c r="L125" s="42"/>
      <c r="M125" s="48"/>
    </row>
    <row r="126" spans="1:13" x14ac:dyDescent="0.25">
      <c r="A126" s="43" t="s">
        <v>169</v>
      </c>
      <c r="B126" s="56">
        <v>745065.5</v>
      </c>
      <c r="C126" s="45">
        <v>114788</v>
      </c>
      <c r="D126" s="56">
        <f t="shared" si="2"/>
        <v>859853.5</v>
      </c>
      <c r="E126" s="56">
        <v>6347</v>
      </c>
      <c r="F126" s="45">
        <v>538594</v>
      </c>
      <c r="G126" s="56">
        <f t="shared" si="3"/>
        <v>544941</v>
      </c>
      <c r="H126" s="47">
        <v>1.0657000000000001</v>
      </c>
      <c r="I126" s="43">
        <v>2.1314000000000002</v>
      </c>
      <c r="J126" s="48">
        <v>1.4532</v>
      </c>
      <c r="K126" s="47"/>
      <c r="L126" s="42"/>
      <c r="M126" s="48"/>
    </row>
    <row r="127" spans="1:13" x14ac:dyDescent="0.25">
      <c r="A127" s="43" t="s">
        <v>170</v>
      </c>
      <c r="B127" s="56">
        <v>385998.7</v>
      </c>
      <c r="C127" s="45">
        <v>31715.64</v>
      </c>
      <c r="D127" s="56">
        <f t="shared" si="2"/>
        <v>417714.34</v>
      </c>
      <c r="E127" s="56">
        <v>5551.89</v>
      </c>
      <c r="F127" s="45">
        <v>8900</v>
      </c>
      <c r="G127" s="56">
        <f t="shared" si="3"/>
        <v>14451.89</v>
      </c>
      <c r="H127" s="47">
        <v>1.3968</v>
      </c>
      <c r="I127" s="43">
        <v>2.7936000000000001</v>
      </c>
      <c r="J127" s="48">
        <v>1.5826</v>
      </c>
      <c r="K127" s="47"/>
      <c r="L127" s="42"/>
      <c r="M127" s="48"/>
    </row>
    <row r="128" spans="1:13" x14ac:dyDescent="0.25">
      <c r="A128" s="43" t="s">
        <v>171</v>
      </c>
      <c r="B128" s="56">
        <v>1142824</v>
      </c>
      <c r="C128" s="45">
        <v>73812</v>
      </c>
      <c r="D128" s="56">
        <f t="shared" si="2"/>
        <v>1216636</v>
      </c>
      <c r="E128" s="56">
        <v>8809</v>
      </c>
      <c r="F128" s="45">
        <v>1704010</v>
      </c>
      <c r="G128" s="56">
        <f t="shared" si="3"/>
        <v>1712819</v>
      </c>
      <c r="H128" s="47">
        <v>1.3968</v>
      </c>
      <c r="I128" s="43">
        <v>2.7936000000000001</v>
      </c>
      <c r="J128" s="48">
        <v>1.5826</v>
      </c>
      <c r="K128" s="47"/>
      <c r="L128" s="42"/>
      <c r="M128" s="48"/>
    </row>
    <row r="129" spans="1:13" x14ac:dyDescent="0.25">
      <c r="A129" s="43" t="s">
        <v>172</v>
      </c>
      <c r="B129" s="56">
        <v>293602.94</v>
      </c>
      <c r="C129" s="45">
        <v>34094.239999999998</v>
      </c>
      <c r="D129" s="56">
        <f t="shared" si="2"/>
        <v>327697.18</v>
      </c>
      <c r="E129" s="56">
        <v>6881</v>
      </c>
      <c r="F129" s="45">
        <v>265319</v>
      </c>
      <c r="G129" s="56">
        <f t="shared" si="3"/>
        <v>272200</v>
      </c>
      <c r="H129" s="47">
        <v>1.3968</v>
      </c>
      <c r="I129" s="43">
        <v>2.7936000000000001</v>
      </c>
      <c r="J129" s="48">
        <v>1.5826</v>
      </c>
      <c r="K129" s="47"/>
      <c r="L129" s="42"/>
      <c r="M129" s="48"/>
    </row>
    <row r="130" spans="1:13" x14ac:dyDescent="0.25">
      <c r="A130" s="43" t="s">
        <v>173</v>
      </c>
      <c r="B130" s="56">
        <v>184957.41</v>
      </c>
      <c r="C130" s="45">
        <v>31828.06</v>
      </c>
      <c r="D130" s="56">
        <f t="shared" si="2"/>
        <v>216785.47</v>
      </c>
      <c r="E130" s="56">
        <v>5783</v>
      </c>
      <c r="F130" s="45">
        <v>40803.75</v>
      </c>
      <c r="G130" s="56">
        <f t="shared" si="3"/>
        <v>46586.75</v>
      </c>
      <c r="H130" s="47">
        <v>1.3968</v>
      </c>
      <c r="I130" s="43">
        <v>2.7936000000000001</v>
      </c>
      <c r="J130" s="48">
        <v>1.5826</v>
      </c>
      <c r="K130" s="47"/>
      <c r="L130" s="42"/>
      <c r="M130" s="48"/>
    </row>
    <row r="131" spans="1:13" x14ac:dyDescent="0.25">
      <c r="A131" s="43" t="s">
        <v>174</v>
      </c>
      <c r="B131" s="56">
        <v>675076</v>
      </c>
      <c r="C131" s="45">
        <v>90612</v>
      </c>
      <c r="D131" s="56">
        <f t="shared" si="2"/>
        <v>765688</v>
      </c>
      <c r="E131" s="56">
        <v>16041</v>
      </c>
      <c r="F131" s="45">
        <v>1041270</v>
      </c>
      <c r="G131" s="56">
        <f t="shared" si="3"/>
        <v>1057311</v>
      </c>
      <c r="H131" s="47">
        <v>1.1184000000000001</v>
      </c>
      <c r="I131" s="43">
        <v>2.2368000000000001</v>
      </c>
      <c r="J131" s="48">
        <v>1.2672000000000001</v>
      </c>
      <c r="K131" s="47"/>
      <c r="L131" s="42"/>
      <c r="M131" s="48"/>
    </row>
    <row r="132" spans="1:13" x14ac:dyDescent="0.25">
      <c r="A132" s="43" t="s">
        <v>175</v>
      </c>
      <c r="B132" s="56">
        <v>516152.47</v>
      </c>
      <c r="C132" s="45">
        <v>17473</v>
      </c>
      <c r="D132" s="56">
        <f t="shared" ref="D132:D195" si="4">SUM(B132:C132)</f>
        <v>533625.47</v>
      </c>
      <c r="E132" s="56">
        <v>13852</v>
      </c>
      <c r="F132" s="45">
        <v>56491</v>
      </c>
      <c r="G132" s="56">
        <f t="shared" ref="G132:G195" si="5">SUM(E132:F132)</f>
        <v>70343</v>
      </c>
      <c r="H132" s="47">
        <v>0.98</v>
      </c>
      <c r="I132" s="43">
        <v>1.96</v>
      </c>
      <c r="J132" s="48">
        <v>0.98</v>
      </c>
      <c r="K132" s="47"/>
      <c r="L132" s="42"/>
      <c r="M132" s="48"/>
    </row>
    <row r="133" spans="1:13" x14ac:dyDescent="0.25">
      <c r="A133" s="43" t="s">
        <v>176</v>
      </c>
      <c r="B133" s="56">
        <v>412548.79</v>
      </c>
      <c r="C133" s="45">
        <v>73808.479999999996</v>
      </c>
      <c r="D133" s="56">
        <f t="shared" si="4"/>
        <v>486357.26999999996</v>
      </c>
      <c r="E133" s="56">
        <v>817</v>
      </c>
      <c r="F133" s="45">
        <v>122379</v>
      </c>
      <c r="G133" s="56">
        <f t="shared" si="5"/>
        <v>123196</v>
      </c>
      <c r="H133" s="47">
        <v>1.3968</v>
      </c>
      <c r="I133" s="43">
        <v>2.7936000000000001</v>
      </c>
      <c r="J133" s="48">
        <v>1.5826</v>
      </c>
      <c r="K133" s="47"/>
      <c r="L133" s="42"/>
      <c r="M133" s="48"/>
    </row>
    <row r="134" spans="1:13" x14ac:dyDescent="0.25">
      <c r="A134" s="43" t="s">
        <v>177</v>
      </c>
      <c r="B134" s="56">
        <v>182865.45800000001</v>
      </c>
      <c r="C134" s="45">
        <v>50478.65</v>
      </c>
      <c r="D134" s="56">
        <f t="shared" si="4"/>
        <v>233344.10800000001</v>
      </c>
      <c r="E134" s="56">
        <v>10183.01</v>
      </c>
      <c r="F134" s="45">
        <v>77932.600000000006</v>
      </c>
      <c r="G134" s="56">
        <f t="shared" si="5"/>
        <v>88115.61</v>
      </c>
      <c r="H134" s="47">
        <v>1.3968</v>
      </c>
      <c r="I134" s="43">
        <v>2.7936000000000001</v>
      </c>
      <c r="J134" s="48">
        <v>1.5826</v>
      </c>
      <c r="K134" s="47"/>
      <c r="L134" s="42"/>
      <c r="M134" s="48"/>
    </row>
    <row r="135" spans="1:13" x14ac:dyDescent="0.25">
      <c r="A135" s="43" t="s">
        <v>340</v>
      </c>
      <c r="B135" s="56">
        <v>1934945</v>
      </c>
      <c r="C135" s="45">
        <v>375526</v>
      </c>
      <c r="D135" s="56">
        <f t="shared" si="4"/>
        <v>2310471</v>
      </c>
      <c r="E135" s="56">
        <v>830</v>
      </c>
      <c r="F135" s="45">
        <v>30827</v>
      </c>
      <c r="G135" s="56">
        <f t="shared" si="5"/>
        <v>31657</v>
      </c>
      <c r="H135" s="47">
        <v>1.3968</v>
      </c>
      <c r="I135" s="43">
        <v>2.7936000000000001</v>
      </c>
      <c r="J135" s="48">
        <v>1.5826</v>
      </c>
      <c r="K135" s="47"/>
      <c r="L135" s="42"/>
      <c r="M135" s="48"/>
    </row>
    <row r="136" spans="1:13" x14ac:dyDescent="0.25">
      <c r="A136" s="43" t="s">
        <v>178</v>
      </c>
      <c r="B136" s="56">
        <v>209639.11</v>
      </c>
      <c r="C136" s="45">
        <v>71736.89</v>
      </c>
      <c r="D136" s="56">
        <f t="shared" si="4"/>
        <v>281376</v>
      </c>
      <c r="E136" s="56">
        <v>9570</v>
      </c>
      <c r="F136" s="45">
        <v>64678</v>
      </c>
      <c r="G136" s="56">
        <f t="shared" si="5"/>
        <v>74248</v>
      </c>
      <c r="H136" s="47">
        <v>1.3968</v>
      </c>
      <c r="I136" s="43">
        <v>2.7936000000000001</v>
      </c>
      <c r="J136" s="48">
        <v>1.5826</v>
      </c>
      <c r="K136" s="47"/>
      <c r="L136" s="42"/>
      <c r="M136" s="48"/>
    </row>
    <row r="137" spans="1:13" x14ac:dyDescent="0.25">
      <c r="A137" s="43" t="s">
        <v>179</v>
      </c>
      <c r="B137" s="56">
        <v>894072</v>
      </c>
      <c r="C137" s="45">
        <v>275055</v>
      </c>
      <c r="D137" s="56">
        <f t="shared" si="4"/>
        <v>1169127</v>
      </c>
      <c r="E137" s="56">
        <v>470</v>
      </c>
      <c r="F137" s="45">
        <v>24544</v>
      </c>
      <c r="G137" s="56">
        <f t="shared" si="5"/>
        <v>25014</v>
      </c>
      <c r="H137" s="47">
        <v>1.3968</v>
      </c>
      <c r="I137" s="43">
        <v>2.7936000000000001</v>
      </c>
      <c r="J137" s="48">
        <v>1.5826</v>
      </c>
      <c r="K137" s="47"/>
      <c r="L137" s="42"/>
      <c r="M137" s="48"/>
    </row>
    <row r="138" spans="1:13" x14ac:dyDescent="0.25">
      <c r="A138" s="43" t="s">
        <v>180</v>
      </c>
      <c r="B138" s="56">
        <v>893929</v>
      </c>
      <c r="C138" s="45">
        <v>105005</v>
      </c>
      <c r="D138" s="56">
        <f t="shared" si="4"/>
        <v>998934</v>
      </c>
      <c r="E138" s="56">
        <v>1617</v>
      </c>
      <c r="F138" s="45">
        <v>28908</v>
      </c>
      <c r="G138" s="56">
        <f t="shared" si="5"/>
        <v>30525</v>
      </c>
      <c r="H138" s="47">
        <v>1.3968</v>
      </c>
      <c r="I138" s="43">
        <v>2.7936000000000001</v>
      </c>
      <c r="J138" s="48">
        <v>1.5826</v>
      </c>
      <c r="K138" s="47"/>
      <c r="L138" s="42"/>
      <c r="M138" s="48"/>
    </row>
    <row r="139" spans="1:13" x14ac:dyDescent="0.25">
      <c r="A139" s="43" t="s">
        <v>181</v>
      </c>
      <c r="B139" s="56">
        <v>265501.13</v>
      </c>
      <c r="C139" s="45">
        <v>145798.01999999999</v>
      </c>
      <c r="D139" s="56">
        <f t="shared" si="4"/>
        <v>411299.15</v>
      </c>
      <c r="E139" s="56">
        <v>16297</v>
      </c>
      <c r="F139" s="45">
        <v>151518</v>
      </c>
      <c r="G139" s="56">
        <f t="shared" si="5"/>
        <v>167815</v>
      </c>
      <c r="H139" s="47">
        <v>1.3968</v>
      </c>
      <c r="I139" s="43">
        <v>2.7936000000000001</v>
      </c>
      <c r="J139" s="48">
        <v>1.5826</v>
      </c>
      <c r="K139" s="47"/>
      <c r="L139" s="42"/>
      <c r="M139" s="48"/>
    </row>
    <row r="140" spans="1:13" x14ac:dyDescent="0.25">
      <c r="A140" s="43" t="s">
        <v>182</v>
      </c>
      <c r="B140" s="56">
        <v>274506.39</v>
      </c>
      <c r="C140" s="45">
        <v>25174.86</v>
      </c>
      <c r="D140" s="56">
        <f t="shared" si="4"/>
        <v>299681.25</v>
      </c>
      <c r="E140" s="56">
        <v>2483</v>
      </c>
      <c r="F140" s="45">
        <v>67651</v>
      </c>
      <c r="G140" s="56">
        <f t="shared" si="5"/>
        <v>70134</v>
      </c>
      <c r="H140" s="47">
        <v>1.3968</v>
      </c>
      <c r="I140" s="43">
        <v>2.7936000000000001</v>
      </c>
      <c r="J140" s="48">
        <v>1.5826</v>
      </c>
      <c r="K140" s="47"/>
      <c r="L140" s="42"/>
      <c r="M140" s="48"/>
    </row>
    <row r="141" spans="1:13" x14ac:dyDescent="0.25">
      <c r="A141" s="43" t="s">
        <v>183</v>
      </c>
      <c r="B141" s="56">
        <v>694924.95</v>
      </c>
      <c r="C141" s="45">
        <v>66091.820000000007</v>
      </c>
      <c r="D141" s="56">
        <f t="shared" si="4"/>
        <v>761016.77</v>
      </c>
      <c r="E141" s="56">
        <v>9979</v>
      </c>
      <c r="F141" s="45">
        <v>4314</v>
      </c>
      <c r="G141" s="56">
        <f t="shared" si="5"/>
        <v>14293</v>
      </c>
      <c r="H141" s="47">
        <v>0.99770000000000003</v>
      </c>
      <c r="I141" s="43">
        <v>1.9954000000000001</v>
      </c>
      <c r="J141" s="48">
        <v>1.1304000000000001</v>
      </c>
      <c r="K141" s="47"/>
      <c r="L141" s="42"/>
      <c r="M141" s="48"/>
    </row>
    <row r="142" spans="1:13" x14ac:dyDescent="0.25">
      <c r="A142" s="43" t="s">
        <v>184</v>
      </c>
      <c r="B142" s="56">
        <v>296134.81</v>
      </c>
      <c r="C142" s="45">
        <v>34413.199999999997</v>
      </c>
      <c r="D142" s="56">
        <f t="shared" si="4"/>
        <v>330548.01</v>
      </c>
      <c r="E142" s="56">
        <v>1290</v>
      </c>
      <c r="F142" s="45">
        <v>63111</v>
      </c>
      <c r="G142" s="56">
        <f t="shared" si="5"/>
        <v>64401</v>
      </c>
      <c r="H142" s="47">
        <v>1.3968</v>
      </c>
      <c r="I142" s="43">
        <v>2.7936000000000001</v>
      </c>
      <c r="J142" s="48">
        <v>1.5826</v>
      </c>
      <c r="K142" s="47"/>
      <c r="L142" s="42"/>
      <c r="M142" s="48"/>
    </row>
    <row r="143" spans="1:13" x14ac:dyDescent="0.25">
      <c r="A143" s="43" t="s">
        <v>185</v>
      </c>
      <c r="B143" s="56">
        <v>2420785.3199999998</v>
      </c>
      <c r="C143" s="45">
        <v>720457.64</v>
      </c>
      <c r="D143" s="56">
        <f t="shared" si="4"/>
        <v>3141242.96</v>
      </c>
      <c r="E143" s="56">
        <v>11358</v>
      </c>
      <c r="F143" s="45">
        <v>168494</v>
      </c>
      <c r="G143" s="56">
        <f t="shared" si="5"/>
        <v>179852</v>
      </c>
      <c r="H143" s="47">
        <v>1.3968</v>
      </c>
      <c r="I143" s="43">
        <v>2.7936000000000001</v>
      </c>
      <c r="J143" s="48">
        <v>1.5826</v>
      </c>
      <c r="K143" s="47"/>
      <c r="L143" s="42"/>
      <c r="M143" s="48"/>
    </row>
    <row r="144" spans="1:13" x14ac:dyDescent="0.25">
      <c r="A144" s="43" t="s">
        <v>336</v>
      </c>
      <c r="B144" s="56">
        <v>549736.73</v>
      </c>
      <c r="C144" s="45">
        <v>8574.66</v>
      </c>
      <c r="D144" s="56">
        <f t="shared" si="4"/>
        <v>558311.39</v>
      </c>
      <c r="E144" s="56">
        <v>298</v>
      </c>
      <c r="F144" s="45">
        <v>0</v>
      </c>
      <c r="G144" s="56">
        <f t="shared" si="5"/>
        <v>298</v>
      </c>
      <c r="H144" s="47">
        <v>1.3968</v>
      </c>
      <c r="I144" s="43">
        <v>2.7936000000000001</v>
      </c>
      <c r="J144" s="48">
        <v>1.5826</v>
      </c>
      <c r="K144" s="47"/>
      <c r="L144" s="42"/>
      <c r="M144" s="48"/>
    </row>
    <row r="145" spans="1:13" x14ac:dyDescent="0.25">
      <c r="A145" s="43" t="s">
        <v>186</v>
      </c>
      <c r="B145" s="56">
        <v>577263.81000000006</v>
      </c>
      <c r="C145" s="45">
        <v>47896.79</v>
      </c>
      <c r="D145" s="56">
        <f t="shared" si="4"/>
        <v>625160.60000000009</v>
      </c>
      <c r="E145" s="56">
        <v>4944.37</v>
      </c>
      <c r="F145" s="45">
        <v>58868</v>
      </c>
      <c r="G145" s="56">
        <f t="shared" si="5"/>
        <v>63812.37</v>
      </c>
      <c r="H145" s="47">
        <v>1.3968</v>
      </c>
      <c r="I145" s="43">
        <v>2.7936000000000001</v>
      </c>
      <c r="J145" s="48">
        <v>1.5826</v>
      </c>
      <c r="K145" s="47"/>
      <c r="L145" s="42"/>
      <c r="M145" s="48"/>
    </row>
    <row r="146" spans="1:13" x14ac:dyDescent="0.25">
      <c r="A146" s="43" t="s">
        <v>341</v>
      </c>
      <c r="B146" s="56">
        <v>437102.07799999998</v>
      </c>
      <c r="C146" s="45">
        <v>217146.72</v>
      </c>
      <c r="D146" s="56">
        <f t="shared" si="4"/>
        <v>654248.79799999995</v>
      </c>
      <c r="E146" s="56">
        <v>38659</v>
      </c>
      <c r="F146" s="45">
        <v>65205.77</v>
      </c>
      <c r="G146" s="56">
        <f t="shared" si="5"/>
        <v>103864.76999999999</v>
      </c>
      <c r="H146" s="47">
        <v>1.3968</v>
      </c>
      <c r="I146" s="43">
        <v>2.7936000000000001</v>
      </c>
      <c r="J146" s="48">
        <v>1.5826</v>
      </c>
      <c r="K146" s="47"/>
      <c r="L146" s="42"/>
      <c r="M146" s="48"/>
    </row>
    <row r="147" spans="1:13" x14ac:dyDescent="0.25">
      <c r="A147" s="43" t="s">
        <v>187</v>
      </c>
      <c r="B147" s="56">
        <v>395392.41</v>
      </c>
      <c r="C147" s="45">
        <v>46911.6</v>
      </c>
      <c r="D147" s="56">
        <f t="shared" si="4"/>
        <v>442304.00999999995</v>
      </c>
      <c r="E147" s="56">
        <v>6871</v>
      </c>
      <c r="F147" s="45">
        <v>21029</v>
      </c>
      <c r="G147" s="56">
        <f t="shared" si="5"/>
        <v>27900</v>
      </c>
      <c r="H147" s="47">
        <v>1.3968</v>
      </c>
      <c r="I147" s="43">
        <v>2.7936000000000001</v>
      </c>
      <c r="J147" s="48">
        <v>1.5826</v>
      </c>
      <c r="K147" s="47"/>
      <c r="L147" s="42"/>
      <c r="M147" s="48"/>
    </row>
    <row r="148" spans="1:13" x14ac:dyDescent="0.25">
      <c r="A148" s="43" t="s">
        <v>188</v>
      </c>
      <c r="B148" s="56">
        <v>541067</v>
      </c>
      <c r="C148" s="45">
        <v>115570</v>
      </c>
      <c r="D148" s="56">
        <f t="shared" si="4"/>
        <v>656637</v>
      </c>
      <c r="E148" s="56">
        <v>6470</v>
      </c>
      <c r="F148" s="45">
        <v>263031</v>
      </c>
      <c r="G148" s="56">
        <f t="shared" si="5"/>
        <v>269501</v>
      </c>
      <c r="H148" s="47">
        <v>1.3219000000000001</v>
      </c>
      <c r="I148" s="43">
        <v>2.6438000000000001</v>
      </c>
      <c r="J148" s="48">
        <v>1.4977</v>
      </c>
      <c r="K148" s="47"/>
      <c r="L148" s="42"/>
      <c r="M148" s="48"/>
    </row>
    <row r="149" spans="1:13" x14ac:dyDescent="0.25">
      <c r="A149" s="43" t="s">
        <v>189</v>
      </c>
      <c r="B149" s="56">
        <v>303437.36</v>
      </c>
      <c r="C149" s="45">
        <v>20651.400000000001</v>
      </c>
      <c r="D149" s="56">
        <f t="shared" si="4"/>
        <v>324088.76</v>
      </c>
      <c r="E149" s="56">
        <v>29997.78</v>
      </c>
      <c r="F149" s="45">
        <v>40746.04</v>
      </c>
      <c r="G149" s="56">
        <f t="shared" si="5"/>
        <v>70743.820000000007</v>
      </c>
      <c r="H149" s="47">
        <v>1.3968</v>
      </c>
      <c r="I149" s="43">
        <v>2.7936000000000001</v>
      </c>
      <c r="J149" s="48">
        <v>1.5826</v>
      </c>
      <c r="K149" s="47"/>
      <c r="L149" s="42"/>
      <c r="M149" s="48"/>
    </row>
    <row r="150" spans="1:13" x14ac:dyDescent="0.25">
      <c r="A150" s="43" t="s">
        <v>190</v>
      </c>
      <c r="B150" s="56">
        <v>1013057.36</v>
      </c>
      <c r="C150" s="45">
        <v>159378.82999999999</v>
      </c>
      <c r="D150" s="56">
        <f t="shared" si="4"/>
        <v>1172436.19</v>
      </c>
      <c r="E150" s="56">
        <v>2201</v>
      </c>
      <c r="F150" s="45">
        <v>26318768</v>
      </c>
      <c r="G150" s="56">
        <f t="shared" si="5"/>
        <v>26320969</v>
      </c>
      <c r="H150" s="47">
        <v>1.3968</v>
      </c>
      <c r="I150" s="43">
        <v>2.7936000000000001</v>
      </c>
      <c r="J150" s="48">
        <v>1.5826</v>
      </c>
      <c r="K150" s="47"/>
      <c r="L150" s="42"/>
      <c r="M150" s="48"/>
    </row>
    <row r="151" spans="1:13" x14ac:dyDescent="0.25">
      <c r="A151" s="43" t="s">
        <v>191</v>
      </c>
      <c r="B151" s="56">
        <v>487319.77</v>
      </c>
      <c r="C151" s="45">
        <v>57882.62</v>
      </c>
      <c r="D151" s="56">
        <f t="shared" si="4"/>
        <v>545202.39</v>
      </c>
      <c r="E151" s="56">
        <v>690</v>
      </c>
      <c r="F151" s="45">
        <v>269973</v>
      </c>
      <c r="G151" s="56">
        <f t="shared" si="5"/>
        <v>270663</v>
      </c>
      <c r="H151" s="47">
        <v>1.3968</v>
      </c>
      <c r="I151" s="43">
        <v>2.7936000000000001</v>
      </c>
      <c r="J151" s="48">
        <v>1.5826</v>
      </c>
      <c r="K151" s="47"/>
      <c r="L151" s="42"/>
      <c r="M151" s="48"/>
    </row>
    <row r="152" spans="1:13" x14ac:dyDescent="0.25">
      <c r="A152" s="43" t="s">
        <v>192</v>
      </c>
      <c r="B152" s="56">
        <v>190445.42</v>
      </c>
      <c r="C152" s="45">
        <v>1095817.3500000001</v>
      </c>
      <c r="D152" s="56">
        <f t="shared" si="4"/>
        <v>1286262.77</v>
      </c>
      <c r="E152" s="56">
        <v>3008</v>
      </c>
      <c r="F152" s="45">
        <v>908023</v>
      </c>
      <c r="G152" s="56">
        <f t="shared" si="5"/>
        <v>911031</v>
      </c>
      <c r="H152" s="47">
        <v>1.3968</v>
      </c>
      <c r="I152" s="43">
        <v>2.7936000000000001</v>
      </c>
      <c r="J152" s="48">
        <v>1.5826</v>
      </c>
      <c r="K152" s="47"/>
      <c r="L152" s="42"/>
      <c r="M152" s="48"/>
    </row>
    <row r="153" spans="1:13" x14ac:dyDescent="0.25">
      <c r="A153" s="43" t="s">
        <v>193</v>
      </c>
      <c r="B153" s="56">
        <v>626299.29299999995</v>
      </c>
      <c r="C153" s="45">
        <v>59333.48</v>
      </c>
      <c r="D153" s="56">
        <f t="shared" si="4"/>
        <v>685632.77299999993</v>
      </c>
      <c r="E153" s="56">
        <v>14103.72</v>
      </c>
      <c r="F153" s="45">
        <v>37567.599999999999</v>
      </c>
      <c r="G153" s="56">
        <f t="shared" si="5"/>
        <v>51671.32</v>
      </c>
      <c r="H153" s="47">
        <v>1.3968</v>
      </c>
      <c r="I153" s="43">
        <v>2.7936000000000001</v>
      </c>
      <c r="J153" s="48">
        <v>1.5826</v>
      </c>
      <c r="K153" s="47"/>
      <c r="L153" s="42"/>
      <c r="M153" s="48"/>
    </row>
    <row r="154" spans="1:13" x14ac:dyDescent="0.25">
      <c r="A154" s="43" t="s">
        <v>194</v>
      </c>
      <c r="B154" s="56">
        <v>582063.84100000001</v>
      </c>
      <c r="C154" s="45">
        <v>25996.09</v>
      </c>
      <c r="D154" s="56">
        <f t="shared" si="4"/>
        <v>608059.93099999998</v>
      </c>
      <c r="E154" s="56">
        <v>30175.17</v>
      </c>
      <c r="F154" s="45">
        <v>53027.38</v>
      </c>
      <c r="G154" s="56">
        <f t="shared" si="5"/>
        <v>83202.549999999988</v>
      </c>
      <c r="H154" s="47">
        <v>1.3968</v>
      </c>
      <c r="I154" s="43">
        <v>2.7936000000000001</v>
      </c>
      <c r="J154" s="48">
        <v>1.5826</v>
      </c>
      <c r="K154" s="47"/>
      <c r="L154" s="42"/>
      <c r="M154" s="48"/>
    </row>
    <row r="155" spans="1:13" x14ac:dyDescent="0.25">
      <c r="A155" s="43" t="s">
        <v>195</v>
      </c>
      <c r="B155" s="56">
        <v>242541.01</v>
      </c>
      <c r="C155" s="45">
        <v>34943.589999999997</v>
      </c>
      <c r="D155" s="56">
        <f t="shared" si="4"/>
        <v>277484.59999999998</v>
      </c>
      <c r="E155" s="56">
        <v>6125</v>
      </c>
      <c r="F155" s="45">
        <v>8100</v>
      </c>
      <c r="G155" s="56">
        <f t="shared" si="5"/>
        <v>14225</v>
      </c>
      <c r="H155" s="47">
        <v>1.3968</v>
      </c>
      <c r="I155" s="43">
        <v>2.7936000000000001</v>
      </c>
      <c r="J155" s="48">
        <v>1.5826</v>
      </c>
      <c r="K155" s="47"/>
      <c r="L155" s="42"/>
      <c r="M155" s="48"/>
    </row>
    <row r="156" spans="1:13" x14ac:dyDescent="0.25">
      <c r="A156" s="43" t="s">
        <v>196</v>
      </c>
      <c r="B156" s="56">
        <v>125453.33</v>
      </c>
      <c r="C156" s="45">
        <v>196193.67</v>
      </c>
      <c r="D156" s="56">
        <f t="shared" si="4"/>
        <v>321647</v>
      </c>
      <c r="E156" s="56">
        <v>5033</v>
      </c>
      <c r="F156" s="45">
        <v>12865</v>
      </c>
      <c r="G156" s="56">
        <f t="shared" si="5"/>
        <v>17898</v>
      </c>
      <c r="H156" s="47">
        <v>1.3968</v>
      </c>
      <c r="I156" s="43">
        <v>2.7936000000000001</v>
      </c>
      <c r="J156" s="48">
        <v>1.5826</v>
      </c>
      <c r="K156" s="47"/>
      <c r="L156" s="42"/>
      <c r="M156" s="48"/>
    </row>
    <row r="157" spans="1:13" x14ac:dyDescent="0.25">
      <c r="A157" s="43" t="s">
        <v>197</v>
      </c>
      <c r="B157" s="56">
        <v>305829.31</v>
      </c>
      <c r="C157" s="45">
        <v>19079.759999999998</v>
      </c>
      <c r="D157" s="56">
        <f t="shared" si="4"/>
        <v>324909.07</v>
      </c>
      <c r="E157" s="56">
        <v>3427</v>
      </c>
      <c r="F157" s="45">
        <v>19569</v>
      </c>
      <c r="G157" s="56">
        <f t="shared" si="5"/>
        <v>22996</v>
      </c>
      <c r="H157" s="47">
        <v>1.3968</v>
      </c>
      <c r="I157" s="43">
        <v>2.7936000000000001</v>
      </c>
      <c r="J157" s="48">
        <v>1.5826</v>
      </c>
      <c r="K157" s="47"/>
      <c r="L157" s="42"/>
      <c r="M157" s="48"/>
    </row>
    <row r="158" spans="1:13" x14ac:dyDescent="0.25">
      <c r="A158" s="43" t="s">
        <v>339</v>
      </c>
      <c r="B158" s="56">
        <v>625158.62</v>
      </c>
      <c r="C158" s="45">
        <v>20958.330000000002</v>
      </c>
      <c r="D158" s="56">
        <f t="shared" si="4"/>
        <v>646116.94999999995</v>
      </c>
      <c r="E158" s="56">
        <v>200</v>
      </c>
      <c r="F158" s="45">
        <v>-4231</v>
      </c>
      <c r="G158" s="56">
        <f t="shared" si="5"/>
        <v>-4031</v>
      </c>
      <c r="H158" s="47">
        <v>1.3968</v>
      </c>
      <c r="I158" s="43">
        <v>2.7936000000000001</v>
      </c>
      <c r="J158" s="48">
        <v>1.5826</v>
      </c>
      <c r="K158" s="47"/>
      <c r="L158" s="42"/>
      <c r="M158" s="48"/>
    </row>
    <row r="159" spans="1:13" x14ac:dyDescent="0.25">
      <c r="A159" s="43" t="s">
        <v>198</v>
      </c>
      <c r="B159" s="56">
        <v>3775735.24</v>
      </c>
      <c r="C159" s="45">
        <v>2688750.73</v>
      </c>
      <c r="D159" s="56">
        <f t="shared" si="4"/>
        <v>6464485.9700000007</v>
      </c>
      <c r="E159" s="56">
        <v>1669</v>
      </c>
      <c r="F159" s="45">
        <v>2552110</v>
      </c>
      <c r="G159" s="56">
        <f t="shared" si="5"/>
        <v>2553779</v>
      </c>
      <c r="H159" s="47">
        <v>1.3968</v>
      </c>
      <c r="I159" s="43">
        <v>2.7936000000000001</v>
      </c>
      <c r="J159" s="48">
        <v>1.5826</v>
      </c>
      <c r="K159" s="47"/>
      <c r="L159" s="42"/>
      <c r="M159" s="48"/>
    </row>
    <row r="160" spans="1:13" x14ac:dyDescent="0.25">
      <c r="A160" s="43" t="s">
        <v>199</v>
      </c>
      <c r="B160" s="56">
        <v>194995.05</v>
      </c>
      <c r="C160" s="45">
        <v>68571.8</v>
      </c>
      <c r="D160" s="56">
        <f t="shared" si="4"/>
        <v>263566.84999999998</v>
      </c>
      <c r="E160" s="56">
        <v>19862</v>
      </c>
      <c r="F160" s="45">
        <v>78028</v>
      </c>
      <c r="G160" s="56">
        <f t="shared" si="5"/>
        <v>97890</v>
      </c>
      <c r="H160" s="47">
        <v>1.3968</v>
      </c>
      <c r="I160" s="43">
        <v>2.7936000000000001</v>
      </c>
      <c r="J160" s="48">
        <v>1.5826</v>
      </c>
      <c r="K160" s="47"/>
      <c r="L160" s="42"/>
      <c r="M160" s="48"/>
    </row>
    <row r="161" spans="1:13" x14ac:dyDescent="0.25">
      <c r="A161" s="43" t="s">
        <v>200</v>
      </c>
      <c r="B161" s="56">
        <v>425567.27</v>
      </c>
      <c r="C161" s="45">
        <v>22749.71</v>
      </c>
      <c r="D161" s="56">
        <f t="shared" si="4"/>
        <v>448316.98000000004</v>
      </c>
      <c r="E161" s="56">
        <v>5177.99</v>
      </c>
      <c r="F161" s="45">
        <v>20523</v>
      </c>
      <c r="G161" s="56">
        <f t="shared" si="5"/>
        <v>25700.989999999998</v>
      </c>
      <c r="H161" s="47">
        <v>1.3968</v>
      </c>
      <c r="I161" s="43">
        <v>2.7936000000000001</v>
      </c>
      <c r="J161" s="48">
        <v>1.5826</v>
      </c>
      <c r="K161" s="47"/>
      <c r="L161" s="42"/>
      <c r="M161" s="48"/>
    </row>
    <row r="162" spans="1:13" x14ac:dyDescent="0.25">
      <c r="A162" s="43" t="s">
        <v>201</v>
      </c>
      <c r="B162" s="56">
        <v>1391238</v>
      </c>
      <c r="C162" s="45">
        <v>324383</v>
      </c>
      <c r="D162" s="56">
        <f t="shared" si="4"/>
        <v>1715621</v>
      </c>
      <c r="E162" s="56">
        <v>3875</v>
      </c>
      <c r="F162" s="45">
        <v>102854</v>
      </c>
      <c r="G162" s="56">
        <f t="shared" si="5"/>
        <v>106729</v>
      </c>
      <c r="H162" s="47">
        <v>1.3968</v>
      </c>
      <c r="I162" s="43">
        <v>2.7936000000000001</v>
      </c>
      <c r="J162" s="48">
        <v>1.5826</v>
      </c>
      <c r="K162" s="47"/>
      <c r="L162" s="42"/>
      <c r="M162" s="48"/>
    </row>
    <row r="163" spans="1:13" x14ac:dyDescent="0.25">
      <c r="A163" s="43" t="s">
        <v>202</v>
      </c>
      <c r="B163" s="56">
        <v>185225.84</v>
      </c>
      <c r="C163" s="45">
        <v>21862.16</v>
      </c>
      <c r="D163" s="56">
        <f t="shared" si="4"/>
        <v>207088</v>
      </c>
      <c r="E163" s="56">
        <v>7387.19</v>
      </c>
      <c r="F163" s="45">
        <v>15504</v>
      </c>
      <c r="G163" s="56">
        <f t="shared" si="5"/>
        <v>22891.19</v>
      </c>
      <c r="H163" s="47">
        <v>1.3968</v>
      </c>
      <c r="I163" s="43">
        <v>2.7936000000000001</v>
      </c>
      <c r="J163" s="48">
        <v>1.5826</v>
      </c>
      <c r="K163" s="47"/>
      <c r="L163" s="42"/>
      <c r="M163" s="48"/>
    </row>
    <row r="164" spans="1:13" x14ac:dyDescent="0.25">
      <c r="A164" s="43" t="s">
        <v>342</v>
      </c>
      <c r="B164" s="56">
        <v>732017.54700000002</v>
      </c>
      <c r="C164" s="45">
        <v>103217.75</v>
      </c>
      <c r="D164" s="56">
        <f t="shared" si="4"/>
        <v>835235.29700000002</v>
      </c>
      <c r="E164" s="56">
        <v>25229.98</v>
      </c>
      <c r="F164" s="45">
        <v>178558.27</v>
      </c>
      <c r="G164" s="56">
        <f t="shared" si="5"/>
        <v>203788.25</v>
      </c>
      <c r="H164" s="47">
        <v>1.3968</v>
      </c>
      <c r="I164" s="43">
        <v>2.7936000000000001</v>
      </c>
      <c r="J164" s="48">
        <v>1.5826</v>
      </c>
      <c r="K164" s="47"/>
      <c r="L164" s="42"/>
      <c r="M164" s="48"/>
    </row>
    <row r="165" spans="1:13" x14ac:dyDescent="0.25">
      <c r="A165" s="43" t="s">
        <v>203</v>
      </c>
      <c r="B165" s="56">
        <v>564415</v>
      </c>
      <c r="C165" s="45">
        <v>47232</v>
      </c>
      <c r="D165" s="56">
        <f t="shared" si="4"/>
        <v>611647</v>
      </c>
      <c r="E165" s="56">
        <v>53098</v>
      </c>
      <c r="F165" s="45">
        <v>474179</v>
      </c>
      <c r="G165" s="56">
        <f t="shared" si="5"/>
        <v>527277</v>
      </c>
      <c r="H165" s="47">
        <v>1.3968</v>
      </c>
      <c r="I165" s="43">
        <v>2.7936000000000001</v>
      </c>
      <c r="J165" s="48">
        <v>1.5826</v>
      </c>
      <c r="K165" s="47"/>
      <c r="L165" s="42"/>
      <c r="M165" s="48"/>
    </row>
    <row r="166" spans="1:13" x14ac:dyDescent="0.25">
      <c r="A166" s="43" t="s">
        <v>333</v>
      </c>
      <c r="B166" s="56">
        <v>181537.003</v>
      </c>
      <c r="C166" s="45">
        <v>9034</v>
      </c>
      <c r="D166" s="56">
        <f t="shared" si="4"/>
        <v>190571.003</v>
      </c>
      <c r="E166" s="56">
        <v>225.67</v>
      </c>
      <c r="F166" s="45">
        <v>28</v>
      </c>
      <c r="G166" s="56">
        <f t="shared" si="5"/>
        <v>253.67</v>
      </c>
      <c r="H166" s="47">
        <v>1.3968</v>
      </c>
      <c r="I166" s="43">
        <v>2.7936000000000001</v>
      </c>
      <c r="J166" s="48">
        <v>1.5826</v>
      </c>
      <c r="K166" s="47"/>
      <c r="L166" s="42"/>
      <c r="M166" s="48"/>
    </row>
    <row r="167" spans="1:13" x14ac:dyDescent="0.25">
      <c r="A167" s="43" t="s">
        <v>204</v>
      </c>
      <c r="B167" s="56">
        <v>321745</v>
      </c>
      <c r="C167" s="45">
        <v>37486</v>
      </c>
      <c r="D167" s="56">
        <f t="shared" si="4"/>
        <v>359231</v>
      </c>
      <c r="E167" s="56">
        <v>575</v>
      </c>
      <c r="F167" s="45">
        <v>10755</v>
      </c>
      <c r="G167" s="56">
        <f t="shared" si="5"/>
        <v>11330</v>
      </c>
      <c r="H167" s="47">
        <v>1.1113999999999999</v>
      </c>
      <c r="I167" s="43">
        <v>2.2227999999999999</v>
      </c>
      <c r="J167" s="48">
        <v>1.2593000000000001</v>
      </c>
      <c r="K167" s="47"/>
      <c r="L167" s="42"/>
      <c r="M167" s="48"/>
    </row>
    <row r="168" spans="1:13" x14ac:dyDescent="0.25">
      <c r="A168" s="43" t="s">
        <v>338</v>
      </c>
      <c r="B168" s="56">
        <v>214188.37</v>
      </c>
      <c r="C168" s="45">
        <v>30386.77</v>
      </c>
      <c r="D168" s="56">
        <f t="shared" si="4"/>
        <v>244575.13999999998</v>
      </c>
      <c r="E168" s="56">
        <v>1385</v>
      </c>
      <c r="F168" s="45">
        <v>21771</v>
      </c>
      <c r="G168" s="56">
        <f t="shared" si="5"/>
        <v>23156</v>
      </c>
      <c r="H168" s="47">
        <v>1.3968</v>
      </c>
      <c r="I168" s="43">
        <v>2.7936000000000001</v>
      </c>
      <c r="J168" s="48">
        <v>1.5826</v>
      </c>
      <c r="K168" s="47"/>
      <c r="L168" s="42"/>
      <c r="M168" s="48"/>
    </row>
    <row r="169" spans="1:13" x14ac:dyDescent="0.25">
      <c r="A169" s="43" t="s">
        <v>205</v>
      </c>
      <c r="B169" s="56">
        <v>596629.201</v>
      </c>
      <c r="C169" s="45">
        <v>54912.990000000005</v>
      </c>
      <c r="D169" s="56">
        <f t="shared" si="4"/>
        <v>651542.19099999999</v>
      </c>
      <c r="E169" s="56">
        <v>54365.11</v>
      </c>
      <c r="F169" s="45">
        <v>188788.1</v>
      </c>
      <c r="G169" s="56">
        <f t="shared" si="5"/>
        <v>243153.21000000002</v>
      </c>
      <c r="H169" s="47">
        <v>1.3968</v>
      </c>
      <c r="I169" s="43">
        <v>2.7936000000000001</v>
      </c>
      <c r="J169" s="48">
        <v>1.5826</v>
      </c>
      <c r="K169" s="47"/>
      <c r="L169" s="42"/>
      <c r="M169" s="48"/>
    </row>
    <row r="170" spans="1:13" x14ac:dyDescent="0.25">
      <c r="A170" s="43" t="s">
        <v>206</v>
      </c>
      <c r="B170" s="56">
        <v>1347129.89</v>
      </c>
      <c r="C170" s="45">
        <v>205616.59</v>
      </c>
      <c r="D170" s="56">
        <f t="shared" si="4"/>
        <v>1552746.48</v>
      </c>
      <c r="E170" s="56">
        <v>24023</v>
      </c>
      <c r="F170" s="45">
        <v>263183.12</v>
      </c>
      <c r="G170" s="56">
        <f t="shared" si="5"/>
        <v>287206.12</v>
      </c>
      <c r="H170" s="47">
        <v>0.99770000000000003</v>
      </c>
      <c r="I170" s="43">
        <v>1.9954000000000001</v>
      </c>
      <c r="J170" s="48">
        <v>1.1304000000000001</v>
      </c>
      <c r="K170" s="47"/>
      <c r="L170" s="42"/>
      <c r="M170" s="48"/>
    </row>
    <row r="171" spans="1:13" x14ac:dyDescent="0.25">
      <c r="A171" s="43" t="s">
        <v>207</v>
      </c>
      <c r="B171" s="56">
        <v>1309121.2</v>
      </c>
      <c r="C171" s="45">
        <v>569279.73</v>
      </c>
      <c r="D171" s="56">
        <f t="shared" si="4"/>
        <v>1878400.93</v>
      </c>
      <c r="E171" s="56">
        <v>8280</v>
      </c>
      <c r="F171" s="45">
        <v>880486</v>
      </c>
      <c r="G171" s="56">
        <f t="shared" si="5"/>
        <v>888766</v>
      </c>
      <c r="H171" s="47">
        <v>1.1173999999999999</v>
      </c>
      <c r="I171" s="43">
        <v>2.2347999999999999</v>
      </c>
      <c r="J171" s="48">
        <v>1.2661</v>
      </c>
      <c r="K171" s="47"/>
      <c r="L171" s="42"/>
      <c r="M171" s="48"/>
    </row>
    <row r="172" spans="1:13" x14ac:dyDescent="0.25">
      <c r="A172" s="43" t="s">
        <v>208</v>
      </c>
      <c r="B172" s="56">
        <v>547015.41</v>
      </c>
      <c r="C172" s="45">
        <v>85258.36</v>
      </c>
      <c r="D172" s="56">
        <f t="shared" si="4"/>
        <v>632273.77</v>
      </c>
      <c r="E172" s="56">
        <v>12190</v>
      </c>
      <c r="F172" s="45">
        <v>143141</v>
      </c>
      <c r="G172" s="56">
        <f t="shared" si="5"/>
        <v>155331</v>
      </c>
      <c r="H172" s="47">
        <v>1.3968</v>
      </c>
      <c r="I172" s="43">
        <v>2.7936000000000001</v>
      </c>
      <c r="J172" s="48">
        <v>1.5826</v>
      </c>
      <c r="K172" s="47"/>
      <c r="L172" s="42"/>
      <c r="M172" s="48"/>
    </row>
    <row r="173" spans="1:13" x14ac:dyDescent="0.25">
      <c r="A173" s="43" t="s">
        <v>209</v>
      </c>
      <c r="B173" s="56">
        <v>72408.62</v>
      </c>
      <c r="C173" s="45">
        <v>104784.34</v>
      </c>
      <c r="D173" s="56">
        <f t="shared" si="4"/>
        <v>177192.95999999999</v>
      </c>
      <c r="E173" s="56">
        <v>310</v>
      </c>
      <c r="F173" s="45">
        <v>66072.149999999994</v>
      </c>
      <c r="G173" s="56">
        <f t="shared" si="5"/>
        <v>66382.149999999994</v>
      </c>
      <c r="H173" s="47">
        <v>1.3968</v>
      </c>
      <c r="I173" s="43">
        <v>2.7936000000000001</v>
      </c>
      <c r="J173" s="48">
        <v>1.5826</v>
      </c>
      <c r="K173" s="47"/>
      <c r="L173" s="42"/>
      <c r="M173" s="48"/>
    </row>
    <row r="174" spans="1:13" x14ac:dyDescent="0.25">
      <c r="A174" s="43" t="s">
        <v>210</v>
      </c>
      <c r="B174" s="56">
        <v>434878.33</v>
      </c>
      <c r="C174" s="45">
        <v>57588.21</v>
      </c>
      <c r="D174" s="56">
        <f t="shared" si="4"/>
        <v>492466.54000000004</v>
      </c>
      <c r="E174" s="56">
        <v>1190</v>
      </c>
      <c r="F174" s="45">
        <v>17494</v>
      </c>
      <c r="G174" s="56">
        <f t="shared" si="5"/>
        <v>18684</v>
      </c>
      <c r="H174" s="47">
        <v>1.3968</v>
      </c>
      <c r="I174" s="43">
        <v>2.7936000000000001</v>
      </c>
      <c r="J174" s="48">
        <v>1.5826</v>
      </c>
      <c r="K174" s="47"/>
      <c r="L174" s="42"/>
      <c r="M174" s="48"/>
    </row>
    <row r="175" spans="1:13" x14ac:dyDescent="0.25">
      <c r="A175" s="43" t="s">
        <v>211</v>
      </c>
      <c r="B175" s="56">
        <v>512516.17</v>
      </c>
      <c r="C175" s="45">
        <v>215423.27</v>
      </c>
      <c r="D175" s="56">
        <f t="shared" si="4"/>
        <v>727939.44</v>
      </c>
      <c r="E175" s="56">
        <v>6341</v>
      </c>
      <c r="F175" s="45">
        <v>621271</v>
      </c>
      <c r="G175" s="56">
        <f t="shared" si="5"/>
        <v>627612</v>
      </c>
      <c r="H175" s="47">
        <v>1.3968</v>
      </c>
      <c r="I175" s="43">
        <v>2.7936000000000001</v>
      </c>
      <c r="J175" s="48">
        <v>1.5826</v>
      </c>
      <c r="K175" s="47"/>
      <c r="L175" s="42"/>
      <c r="M175" s="48"/>
    </row>
    <row r="176" spans="1:13" x14ac:dyDescent="0.25">
      <c r="A176" s="43" t="s">
        <v>212</v>
      </c>
      <c r="B176" s="56">
        <v>158955.11600000001</v>
      </c>
      <c r="C176" s="45">
        <v>59903.839999999997</v>
      </c>
      <c r="D176" s="56">
        <f t="shared" si="4"/>
        <v>218858.95600000001</v>
      </c>
      <c r="E176" s="56">
        <v>14121.38</v>
      </c>
      <c r="F176" s="45">
        <v>23958.82</v>
      </c>
      <c r="G176" s="56">
        <f t="shared" si="5"/>
        <v>38080.199999999997</v>
      </c>
      <c r="H176" s="47">
        <v>1.3968</v>
      </c>
      <c r="I176" s="43">
        <v>2.7936000000000001</v>
      </c>
      <c r="J176" s="48">
        <v>1.5826</v>
      </c>
      <c r="K176" s="47"/>
      <c r="L176" s="42"/>
      <c r="M176" s="48"/>
    </row>
    <row r="177" spans="1:13" x14ac:dyDescent="0.25">
      <c r="A177" s="43" t="s">
        <v>213</v>
      </c>
      <c r="B177" s="56">
        <v>940049.06</v>
      </c>
      <c r="C177" s="45">
        <v>133573.92000000001</v>
      </c>
      <c r="D177" s="56">
        <f t="shared" si="4"/>
        <v>1073622.98</v>
      </c>
      <c r="E177" s="56">
        <v>4118</v>
      </c>
      <c r="F177" s="45">
        <v>128507</v>
      </c>
      <c r="G177" s="56">
        <f t="shared" si="5"/>
        <v>132625</v>
      </c>
      <c r="H177" s="47">
        <v>1.3968</v>
      </c>
      <c r="I177" s="43">
        <v>2.7936000000000001</v>
      </c>
      <c r="J177" s="48">
        <v>1.5826</v>
      </c>
      <c r="K177" s="47"/>
      <c r="L177" s="42"/>
      <c r="M177" s="48"/>
    </row>
    <row r="178" spans="1:13" x14ac:dyDescent="0.25">
      <c r="A178" s="43" t="s">
        <v>214</v>
      </c>
      <c r="B178" s="56">
        <v>1166482.97</v>
      </c>
      <c r="C178" s="45">
        <v>221043.54</v>
      </c>
      <c r="D178" s="56">
        <f t="shared" si="4"/>
        <v>1387526.51</v>
      </c>
      <c r="E178" s="56">
        <v>10126</v>
      </c>
      <c r="F178" s="45">
        <v>3197408</v>
      </c>
      <c r="G178" s="56">
        <f t="shared" si="5"/>
        <v>3207534</v>
      </c>
      <c r="H178" s="47">
        <v>1.3968</v>
      </c>
      <c r="I178" s="43">
        <v>2.7936000000000001</v>
      </c>
      <c r="J178" s="48">
        <v>1.5826</v>
      </c>
      <c r="K178" s="47"/>
      <c r="L178" s="42"/>
      <c r="M178" s="48"/>
    </row>
    <row r="179" spans="1:13" x14ac:dyDescent="0.25">
      <c r="A179" s="43" t="s">
        <v>215</v>
      </c>
      <c r="B179" s="56">
        <v>584337.90399999998</v>
      </c>
      <c r="C179" s="45">
        <v>231541.05300000001</v>
      </c>
      <c r="D179" s="56">
        <f t="shared" si="4"/>
        <v>815878.95699999994</v>
      </c>
      <c r="E179" s="56">
        <v>300</v>
      </c>
      <c r="F179" s="45">
        <v>54542</v>
      </c>
      <c r="G179" s="56">
        <f t="shared" si="5"/>
        <v>54842</v>
      </c>
      <c r="H179" s="47">
        <v>1.3968</v>
      </c>
      <c r="I179" s="43">
        <v>2.7936000000000001</v>
      </c>
      <c r="J179" s="48">
        <v>1.5826</v>
      </c>
      <c r="K179" s="47"/>
      <c r="L179" s="42"/>
      <c r="M179" s="48"/>
    </row>
    <row r="180" spans="1:13" x14ac:dyDescent="0.25">
      <c r="A180" s="43" t="s">
        <v>216</v>
      </c>
      <c r="B180" s="56">
        <v>681447.25</v>
      </c>
      <c r="C180" s="45">
        <v>76261.45</v>
      </c>
      <c r="D180" s="56">
        <f t="shared" si="4"/>
        <v>757708.7</v>
      </c>
      <c r="E180" s="56">
        <v>32840.85</v>
      </c>
      <c r="F180" s="45">
        <v>194336</v>
      </c>
      <c r="G180" s="56">
        <f t="shared" si="5"/>
        <v>227176.85</v>
      </c>
      <c r="H180" s="47">
        <v>1.3968</v>
      </c>
      <c r="I180" s="43">
        <v>2.7936000000000001</v>
      </c>
      <c r="J180" s="48">
        <v>1.5826</v>
      </c>
      <c r="K180" s="47"/>
      <c r="L180" s="42"/>
      <c r="M180" s="48"/>
    </row>
    <row r="181" spans="1:13" x14ac:dyDescent="0.25">
      <c r="A181" s="43" t="s">
        <v>217</v>
      </c>
      <c r="B181" s="56">
        <v>586178</v>
      </c>
      <c r="C181" s="45">
        <v>157347</v>
      </c>
      <c r="D181" s="56">
        <f t="shared" si="4"/>
        <v>743525</v>
      </c>
      <c r="E181" s="56">
        <v>6525</v>
      </c>
      <c r="F181" s="45">
        <v>609362</v>
      </c>
      <c r="G181" s="56">
        <f t="shared" si="5"/>
        <v>615887</v>
      </c>
      <c r="H181" s="47">
        <v>1.3219000000000001</v>
      </c>
      <c r="I181" s="43">
        <v>2.6438000000000001</v>
      </c>
      <c r="J181" s="48">
        <v>1.4977</v>
      </c>
      <c r="K181" s="47"/>
      <c r="L181" s="42"/>
      <c r="M181" s="48"/>
    </row>
    <row r="182" spans="1:13" x14ac:dyDescent="0.25">
      <c r="A182" s="43" t="s">
        <v>218</v>
      </c>
      <c r="B182" s="56">
        <v>3338969.5</v>
      </c>
      <c r="C182" s="45">
        <v>1018676</v>
      </c>
      <c r="D182" s="56">
        <f t="shared" si="4"/>
        <v>4357645.5</v>
      </c>
      <c r="E182" s="56">
        <v>19255</v>
      </c>
      <c r="F182" s="45">
        <v>174171</v>
      </c>
      <c r="G182" s="56">
        <f t="shared" si="5"/>
        <v>193426</v>
      </c>
      <c r="H182" s="47">
        <v>1.3968</v>
      </c>
      <c r="I182" s="43">
        <v>2.7936000000000001</v>
      </c>
      <c r="J182" s="48">
        <v>1.5826</v>
      </c>
      <c r="K182" s="47"/>
      <c r="L182" s="42"/>
      <c r="M182" s="48"/>
    </row>
    <row r="183" spans="1:13" x14ac:dyDescent="0.25">
      <c r="A183" s="43" t="s">
        <v>219</v>
      </c>
      <c r="B183" s="56">
        <v>349401</v>
      </c>
      <c r="C183" s="45">
        <v>84992</v>
      </c>
      <c r="D183" s="56">
        <f t="shared" si="4"/>
        <v>434393</v>
      </c>
      <c r="E183" s="56">
        <v>2295</v>
      </c>
      <c r="F183" s="45">
        <v>1777037</v>
      </c>
      <c r="G183" s="56">
        <f t="shared" si="5"/>
        <v>1779332</v>
      </c>
      <c r="H183" s="47">
        <v>1.3219000000000001</v>
      </c>
      <c r="I183" s="43">
        <v>2.6438000000000001</v>
      </c>
      <c r="J183" s="48">
        <v>1.4977</v>
      </c>
      <c r="K183" s="47"/>
      <c r="L183" s="42"/>
      <c r="M183" s="48"/>
    </row>
    <row r="184" spans="1:13" x14ac:dyDescent="0.25">
      <c r="A184" s="43" t="s">
        <v>220</v>
      </c>
      <c r="B184" s="56">
        <v>578392.37</v>
      </c>
      <c r="C184" s="45">
        <v>26265.62</v>
      </c>
      <c r="D184" s="56">
        <f t="shared" si="4"/>
        <v>604657.99</v>
      </c>
      <c r="E184" s="56">
        <v>15822</v>
      </c>
      <c r="F184" s="45">
        <v>75683</v>
      </c>
      <c r="G184" s="56">
        <f t="shared" si="5"/>
        <v>91505</v>
      </c>
      <c r="H184" s="47">
        <v>1.3968</v>
      </c>
      <c r="I184" s="43">
        <v>2.7936000000000001</v>
      </c>
      <c r="J184" s="48">
        <v>1.5826</v>
      </c>
      <c r="K184" s="47"/>
      <c r="L184" s="42"/>
      <c r="M184" s="48"/>
    </row>
    <row r="185" spans="1:13" x14ac:dyDescent="0.25">
      <c r="A185" s="43" t="s">
        <v>221</v>
      </c>
      <c r="B185" s="56">
        <v>368221.38</v>
      </c>
      <c r="C185" s="45">
        <v>70165.8</v>
      </c>
      <c r="D185" s="56">
        <f t="shared" si="4"/>
        <v>438387.18</v>
      </c>
      <c r="E185" s="56">
        <v>8718.6</v>
      </c>
      <c r="F185" s="45">
        <v>73632.740000000005</v>
      </c>
      <c r="G185" s="56">
        <f t="shared" si="5"/>
        <v>82351.340000000011</v>
      </c>
      <c r="H185" s="47">
        <v>1.3968</v>
      </c>
      <c r="I185" s="43">
        <v>2.7936000000000001</v>
      </c>
      <c r="J185" s="48">
        <v>1.5826</v>
      </c>
      <c r="K185" s="47"/>
      <c r="L185" s="42"/>
      <c r="M185" s="48"/>
    </row>
    <row r="186" spans="1:13" x14ac:dyDescent="0.25">
      <c r="A186" s="43" t="s">
        <v>222</v>
      </c>
      <c r="B186" s="56">
        <v>984678.94</v>
      </c>
      <c r="C186" s="45">
        <v>241011.86</v>
      </c>
      <c r="D186" s="56">
        <f t="shared" si="4"/>
        <v>1225690.7999999998</v>
      </c>
      <c r="E186" s="56">
        <v>7779</v>
      </c>
      <c r="F186" s="45">
        <v>1156629</v>
      </c>
      <c r="G186" s="56">
        <f t="shared" si="5"/>
        <v>1164408</v>
      </c>
      <c r="H186" s="47">
        <v>1.0974999999999999</v>
      </c>
      <c r="I186" s="43">
        <v>2.1949999999999998</v>
      </c>
      <c r="J186" s="48">
        <v>1.2434000000000001</v>
      </c>
      <c r="K186" s="47"/>
      <c r="L186" s="42"/>
      <c r="M186" s="48"/>
    </row>
    <row r="187" spans="1:13" x14ac:dyDescent="0.25">
      <c r="A187" s="43" t="s">
        <v>223</v>
      </c>
      <c r="B187" s="56">
        <v>492191.53</v>
      </c>
      <c r="C187" s="45">
        <v>47938.78</v>
      </c>
      <c r="D187" s="56">
        <f t="shared" si="4"/>
        <v>540130.31000000006</v>
      </c>
      <c r="E187" s="56">
        <v>17233</v>
      </c>
      <c r="F187" s="45">
        <v>29689</v>
      </c>
      <c r="G187" s="56">
        <f t="shared" si="5"/>
        <v>46922</v>
      </c>
      <c r="H187" s="47">
        <v>1.3968</v>
      </c>
      <c r="I187" s="43">
        <v>2.7936000000000001</v>
      </c>
      <c r="J187" s="48">
        <v>1.5826</v>
      </c>
      <c r="K187" s="47"/>
      <c r="L187" s="42"/>
      <c r="M187" s="48"/>
    </row>
    <row r="188" spans="1:13" x14ac:dyDescent="0.25">
      <c r="A188" s="43" t="s">
        <v>224</v>
      </c>
      <c r="B188" s="56">
        <v>794080.16099999996</v>
      </c>
      <c r="C188" s="45">
        <v>135736.054</v>
      </c>
      <c r="D188" s="56">
        <f t="shared" si="4"/>
        <v>929816.21499999997</v>
      </c>
      <c r="E188" s="56">
        <v>41281.81</v>
      </c>
      <c r="F188" s="45">
        <v>49313.42</v>
      </c>
      <c r="G188" s="56">
        <f t="shared" si="5"/>
        <v>90595.23</v>
      </c>
      <c r="H188" s="47">
        <v>1.3968</v>
      </c>
      <c r="I188" s="43">
        <v>2.7936000000000001</v>
      </c>
      <c r="J188" s="48">
        <v>1.5826</v>
      </c>
      <c r="K188" s="47"/>
      <c r="L188" s="42"/>
      <c r="M188" s="48"/>
    </row>
    <row r="189" spans="1:13" x14ac:dyDescent="0.25">
      <c r="A189" s="43" t="s">
        <v>225</v>
      </c>
      <c r="B189" s="56">
        <v>322178</v>
      </c>
      <c r="C189" s="45">
        <v>149023</v>
      </c>
      <c r="D189" s="56">
        <f t="shared" si="4"/>
        <v>471201</v>
      </c>
      <c r="E189" s="56">
        <v>6989</v>
      </c>
      <c r="F189" s="45">
        <v>726681</v>
      </c>
      <c r="G189" s="56">
        <f t="shared" si="5"/>
        <v>733670</v>
      </c>
      <c r="H189" s="47">
        <v>1.3968</v>
      </c>
      <c r="I189" s="43">
        <v>2.7936000000000001</v>
      </c>
      <c r="J189" s="48">
        <v>1.5826</v>
      </c>
      <c r="K189" s="47"/>
      <c r="L189" s="42"/>
      <c r="M189" s="48"/>
    </row>
    <row r="190" spans="1:13" x14ac:dyDescent="0.25">
      <c r="A190" s="43" t="s">
        <v>226</v>
      </c>
      <c r="B190" s="56">
        <v>25759</v>
      </c>
      <c r="C190" s="45">
        <v>2740</v>
      </c>
      <c r="D190" s="56">
        <f t="shared" si="4"/>
        <v>28499</v>
      </c>
      <c r="E190" s="56">
        <v>302</v>
      </c>
      <c r="F190" s="45">
        <v>1994</v>
      </c>
      <c r="G190" s="56">
        <f t="shared" si="5"/>
        <v>2296</v>
      </c>
      <c r="H190" s="47">
        <v>1.3968</v>
      </c>
      <c r="I190" s="43">
        <v>2.7936000000000001</v>
      </c>
      <c r="J190" s="48">
        <v>1.5826</v>
      </c>
      <c r="K190" s="47"/>
      <c r="L190" s="42"/>
      <c r="M190" s="48"/>
    </row>
    <row r="191" spans="1:13" x14ac:dyDescent="0.25">
      <c r="A191" s="43" t="s">
        <v>227</v>
      </c>
      <c r="B191" s="56">
        <v>302285.06</v>
      </c>
      <c r="C191" s="45">
        <v>71641.95</v>
      </c>
      <c r="D191" s="56">
        <f t="shared" si="4"/>
        <v>373927.01</v>
      </c>
      <c r="E191" s="56">
        <v>7431</v>
      </c>
      <c r="F191" s="45">
        <v>61937</v>
      </c>
      <c r="G191" s="56">
        <f t="shared" si="5"/>
        <v>69368</v>
      </c>
      <c r="H191" s="47">
        <v>1.3968</v>
      </c>
      <c r="I191" s="43">
        <v>2.7936000000000001</v>
      </c>
      <c r="J191" s="48">
        <v>1.5826</v>
      </c>
      <c r="K191" s="47"/>
      <c r="L191" s="42"/>
      <c r="M191" s="48"/>
    </row>
    <row r="192" spans="1:13" x14ac:dyDescent="0.25">
      <c r="A192" s="43" t="s">
        <v>228</v>
      </c>
      <c r="B192" s="56">
        <v>785790.21899999992</v>
      </c>
      <c r="C192" s="45">
        <v>268669.44</v>
      </c>
      <c r="D192" s="56">
        <f t="shared" si="4"/>
        <v>1054459.659</v>
      </c>
      <c r="E192" s="56">
        <v>1822.19</v>
      </c>
      <c r="F192" s="45">
        <v>56597.64</v>
      </c>
      <c r="G192" s="56">
        <f t="shared" si="5"/>
        <v>58419.83</v>
      </c>
      <c r="H192" s="47">
        <v>1.3968</v>
      </c>
      <c r="I192" s="43">
        <v>2.7936000000000001</v>
      </c>
      <c r="J192" s="48">
        <v>1.5826</v>
      </c>
      <c r="K192" s="47"/>
      <c r="L192" s="42"/>
      <c r="M192" s="48"/>
    </row>
    <row r="193" spans="1:13" x14ac:dyDescent="0.25">
      <c r="A193" s="43" t="s">
        <v>229</v>
      </c>
      <c r="B193" s="56">
        <v>212255.14</v>
      </c>
      <c r="C193" s="45">
        <v>11770.35</v>
      </c>
      <c r="D193" s="56">
        <f t="shared" si="4"/>
        <v>224025.49000000002</v>
      </c>
      <c r="E193" s="56">
        <v>1622</v>
      </c>
      <c r="F193" s="45">
        <v>114279</v>
      </c>
      <c r="G193" s="56">
        <f t="shared" si="5"/>
        <v>115901</v>
      </c>
      <c r="H193" s="47">
        <v>1.3968</v>
      </c>
      <c r="I193" s="43">
        <v>2.7936000000000001</v>
      </c>
      <c r="J193" s="48">
        <v>1.5826</v>
      </c>
      <c r="K193" s="47"/>
      <c r="L193" s="42"/>
      <c r="M193" s="48"/>
    </row>
    <row r="194" spans="1:13" x14ac:dyDescent="0.25">
      <c r="A194" s="43" t="s">
        <v>230</v>
      </c>
      <c r="B194" s="56">
        <v>1345413</v>
      </c>
      <c r="C194" s="45">
        <v>365100</v>
      </c>
      <c r="D194" s="56">
        <f t="shared" si="4"/>
        <v>1710513</v>
      </c>
      <c r="E194" s="56">
        <v>23083</v>
      </c>
      <c r="F194" s="45">
        <v>1630926</v>
      </c>
      <c r="G194" s="56">
        <f t="shared" si="5"/>
        <v>1654009</v>
      </c>
      <c r="H194" s="47">
        <v>1.0665</v>
      </c>
      <c r="I194" s="43">
        <v>2.133</v>
      </c>
      <c r="J194" s="48">
        <v>1.2083999999999999</v>
      </c>
      <c r="K194" s="47"/>
      <c r="L194" s="42"/>
      <c r="M194" s="48"/>
    </row>
    <row r="195" spans="1:13" x14ac:dyDescent="0.25">
      <c r="A195" s="43" t="s">
        <v>231</v>
      </c>
      <c r="B195" s="56">
        <v>280400.08</v>
      </c>
      <c r="C195" s="45">
        <v>292033.49</v>
      </c>
      <c r="D195" s="56">
        <f t="shared" si="4"/>
        <v>572433.57000000007</v>
      </c>
      <c r="E195" s="56">
        <v>6982</v>
      </c>
      <c r="F195" s="45">
        <v>223371</v>
      </c>
      <c r="G195" s="56">
        <f t="shared" si="5"/>
        <v>230353</v>
      </c>
      <c r="H195" s="47">
        <v>1.3968</v>
      </c>
      <c r="I195" s="43">
        <v>2.7936000000000001</v>
      </c>
      <c r="J195" s="48">
        <v>1.5826</v>
      </c>
      <c r="K195" s="47"/>
      <c r="L195" s="42"/>
      <c r="M195" s="48"/>
    </row>
    <row r="196" spans="1:13" x14ac:dyDescent="0.25">
      <c r="A196" s="43" t="s">
        <v>232</v>
      </c>
      <c r="B196" s="56">
        <v>999839.89800000004</v>
      </c>
      <c r="C196" s="45">
        <v>567402.03</v>
      </c>
      <c r="D196" s="56">
        <f t="shared" ref="D196:D259" si="6">SUM(B196:C196)</f>
        <v>1567241.9280000001</v>
      </c>
      <c r="E196" s="56">
        <v>330</v>
      </c>
      <c r="F196" s="45">
        <v>168815</v>
      </c>
      <c r="G196" s="56">
        <f t="shared" ref="G196:G259" si="7">SUM(E196:F196)</f>
        <v>169145</v>
      </c>
      <c r="H196" s="47">
        <v>1.0657000000000001</v>
      </c>
      <c r="I196" s="43">
        <v>2.1314000000000002</v>
      </c>
      <c r="J196" s="48">
        <v>1.4322999999999999</v>
      </c>
      <c r="K196" s="47"/>
      <c r="L196" s="42"/>
      <c r="M196" s="48"/>
    </row>
    <row r="197" spans="1:13" x14ac:dyDescent="0.25">
      <c r="A197" s="43" t="s">
        <v>233</v>
      </c>
      <c r="B197" s="56">
        <v>334940.07799999998</v>
      </c>
      <c r="C197" s="45">
        <v>318585.31</v>
      </c>
      <c r="D197" s="56">
        <f t="shared" si="6"/>
        <v>653525.38800000004</v>
      </c>
      <c r="E197" s="56">
        <v>18490.27</v>
      </c>
      <c r="F197" s="45">
        <v>34665.949999999997</v>
      </c>
      <c r="G197" s="56">
        <f t="shared" si="7"/>
        <v>53156.22</v>
      </c>
      <c r="H197" s="47">
        <v>1.3968</v>
      </c>
      <c r="I197" s="43">
        <v>2.7936000000000001</v>
      </c>
      <c r="J197" s="48">
        <v>1.5826</v>
      </c>
      <c r="K197" s="47"/>
      <c r="L197" s="42"/>
      <c r="M197" s="48"/>
    </row>
    <row r="198" spans="1:13" x14ac:dyDescent="0.25">
      <c r="A198" s="43" t="s">
        <v>234</v>
      </c>
      <c r="B198" s="56">
        <v>375371</v>
      </c>
      <c r="C198" s="45">
        <v>16368</v>
      </c>
      <c r="D198" s="56">
        <f t="shared" si="6"/>
        <v>391739</v>
      </c>
      <c r="E198" s="56">
        <v>819</v>
      </c>
      <c r="F198" s="45">
        <v>11837</v>
      </c>
      <c r="G198" s="56">
        <f t="shared" si="7"/>
        <v>12656</v>
      </c>
      <c r="H198" s="47">
        <v>1.3219000000000001</v>
      </c>
      <c r="I198" s="43">
        <v>2.6438000000000001</v>
      </c>
      <c r="J198" s="48">
        <v>1.4977</v>
      </c>
      <c r="K198" s="47"/>
      <c r="L198" s="42"/>
      <c r="M198" s="48"/>
    </row>
    <row r="199" spans="1:13" x14ac:dyDescent="0.25">
      <c r="A199" s="43" t="s">
        <v>235</v>
      </c>
      <c r="B199" s="56">
        <v>228852.97</v>
      </c>
      <c r="C199" s="45">
        <v>13761.29</v>
      </c>
      <c r="D199" s="56">
        <f t="shared" si="6"/>
        <v>242614.26</v>
      </c>
      <c r="E199" s="56">
        <v>3005</v>
      </c>
      <c r="F199" s="45">
        <v>40680</v>
      </c>
      <c r="G199" s="56">
        <f t="shared" si="7"/>
        <v>43685</v>
      </c>
      <c r="H199" s="47">
        <v>1.3968</v>
      </c>
      <c r="I199" s="43">
        <v>2.7936000000000001</v>
      </c>
      <c r="J199" s="48">
        <v>1.5826</v>
      </c>
      <c r="K199" s="47"/>
      <c r="L199" s="42"/>
      <c r="M199" s="48"/>
    </row>
    <row r="200" spans="1:13" x14ac:dyDescent="0.25">
      <c r="A200" s="43" t="s">
        <v>236</v>
      </c>
      <c r="B200" s="56">
        <v>523775</v>
      </c>
      <c r="C200" s="45">
        <v>192213</v>
      </c>
      <c r="D200" s="56">
        <f t="shared" si="6"/>
        <v>715988</v>
      </c>
      <c r="E200" s="56">
        <v>730</v>
      </c>
      <c r="F200" s="45">
        <v>13364</v>
      </c>
      <c r="G200" s="56">
        <f t="shared" si="7"/>
        <v>14094</v>
      </c>
      <c r="H200" s="47">
        <v>1.3968</v>
      </c>
      <c r="I200" s="43">
        <v>2.7936000000000001</v>
      </c>
      <c r="J200" s="48">
        <v>1.5826</v>
      </c>
      <c r="K200" s="47"/>
      <c r="L200" s="42"/>
      <c r="M200" s="48"/>
    </row>
    <row r="201" spans="1:13" x14ac:dyDescent="0.25">
      <c r="A201" s="43" t="s">
        <v>237</v>
      </c>
      <c r="B201" s="56">
        <v>879935</v>
      </c>
      <c r="C201" s="45">
        <v>63571</v>
      </c>
      <c r="D201" s="56">
        <f t="shared" si="6"/>
        <v>943506</v>
      </c>
      <c r="E201" s="56">
        <v>14993</v>
      </c>
      <c r="F201" s="45">
        <v>99636</v>
      </c>
      <c r="G201" s="56">
        <f t="shared" si="7"/>
        <v>114629</v>
      </c>
      <c r="H201" s="47">
        <v>0.99770000000000003</v>
      </c>
      <c r="I201" s="43">
        <v>1.9954000000000001</v>
      </c>
      <c r="J201" s="48">
        <v>1.1304000000000001</v>
      </c>
      <c r="K201" s="47"/>
      <c r="L201" s="42"/>
      <c r="M201" s="48"/>
    </row>
    <row r="202" spans="1:13" x14ac:dyDescent="0.25">
      <c r="A202" s="43" t="s">
        <v>238</v>
      </c>
      <c r="B202" s="56">
        <v>1162319.8899999999</v>
      </c>
      <c r="C202" s="45">
        <v>113569.92</v>
      </c>
      <c r="D202" s="56">
        <f t="shared" si="6"/>
        <v>1275889.8099999998</v>
      </c>
      <c r="E202" s="56">
        <v>10115</v>
      </c>
      <c r="F202" s="45">
        <v>119626</v>
      </c>
      <c r="G202" s="56">
        <f t="shared" si="7"/>
        <v>129741</v>
      </c>
      <c r="H202" s="47">
        <v>1.3968</v>
      </c>
      <c r="I202" s="43">
        <v>2.7936000000000001</v>
      </c>
      <c r="J202" s="48">
        <v>1.5826</v>
      </c>
      <c r="K202" s="47"/>
      <c r="L202" s="42"/>
      <c r="M202" s="48"/>
    </row>
    <row r="203" spans="1:13" x14ac:dyDescent="0.25">
      <c r="A203" s="43" t="s">
        <v>239</v>
      </c>
      <c r="B203" s="56">
        <v>500619</v>
      </c>
      <c r="C203" s="45">
        <v>333286</v>
      </c>
      <c r="D203" s="56">
        <f t="shared" si="6"/>
        <v>833905</v>
      </c>
      <c r="E203" s="56">
        <v>1914</v>
      </c>
      <c r="F203" s="45">
        <v>4710111</v>
      </c>
      <c r="G203" s="56">
        <f t="shared" si="7"/>
        <v>4712025</v>
      </c>
      <c r="H203" s="47">
        <v>1.1972</v>
      </c>
      <c r="I203" s="43">
        <v>2.3944000000000001</v>
      </c>
      <c r="J203" s="48">
        <v>1.3565</v>
      </c>
      <c r="K203" s="47"/>
      <c r="L203" s="42"/>
      <c r="M203" s="48"/>
    </row>
    <row r="204" spans="1:13" x14ac:dyDescent="0.25">
      <c r="A204" s="43" t="s">
        <v>240</v>
      </c>
      <c r="B204" s="56">
        <v>2556695.0410000002</v>
      </c>
      <c r="C204" s="45">
        <v>976830.96000000008</v>
      </c>
      <c r="D204" s="56">
        <f t="shared" si="6"/>
        <v>3533526.0010000002</v>
      </c>
      <c r="E204" s="56">
        <v>1464.62</v>
      </c>
      <c r="F204" s="45">
        <v>5155593.07</v>
      </c>
      <c r="G204" s="56">
        <f t="shared" si="7"/>
        <v>5157057.6900000004</v>
      </c>
      <c r="H204" s="47">
        <v>1.3968</v>
      </c>
      <c r="I204" s="43">
        <v>2.7936000000000001</v>
      </c>
      <c r="J204" s="48">
        <v>1.5826</v>
      </c>
      <c r="K204" s="47"/>
      <c r="L204" s="42"/>
      <c r="M204" s="48"/>
    </row>
    <row r="205" spans="1:13" x14ac:dyDescent="0.25">
      <c r="A205" s="43" t="s">
        <v>241</v>
      </c>
      <c r="B205" s="56">
        <v>399720.39500000002</v>
      </c>
      <c r="C205" s="45">
        <v>31496.6</v>
      </c>
      <c r="D205" s="56">
        <f t="shared" si="6"/>
        <v>431216.995</v>
      </c>
      <c r="E205" s="56">
        <v>39895.97</v>
      </c>
      <c r="F205" s="45">
        <v>78916.2</v>
      </c>
      <c r="G205" s="56">
        <f t="shared" si="7"/>
        <v>118812.17</v>
      </c>
      <c r="H205" s="47">
        <v>1.3968</v>
      </c>
      <c r="I205" s="43">
        <v>2.7936000000000001</v>
      </c>
      <c r="J205" s="48">
        <v>1.5826</v>
      </c>
      <c r="K205" s="47"/>
      <c r="L205" s="42"/>
      <c r="M205" s="48"/>
    </row>
    <row r="206" spans="1:13" x14ac:dyDescent="0.25">
      <c r="A206" s="43" t="s">
        <v>242</v>
      </c>
      <c r="B206" s="56">
        <v>578007.60900000005</v>
      </c>
      <c r="C206" s="45">
        <v>117129.41</v>
      </c>
      <c r="D206" s="56">
        <f t="shared" si="6"/>
        <v>695137.01900000009</v>
      </c>
      <c r="E206" s="56">
        <v>26361.309999999998</v>
      </c>
      <c r="F206" s="45">
        <v>74252.84</v>
      </c>
      <c r="G206" s="56">
        <f t="shared" si="7"/>
        <v>100614.15</v>
      </c>
      <c r="H206" s="47">
        <v>1.3968</v>
      </c>
      <c r="I206" s="43">
        <v>2.7936000000000001</v>
      </c>
      <c r="J206" s="48">
        <v>1.5826</v>
      </c>
      <c r="K206" s="47"/>
      <c r="L206" s="42"/>
      <c r="M206" s="48"/>
    </row>
    <row r="207" spans="1:13" x14ac:dyDescent="0.25">
      <c r="A207" s="43" t="s">
        <v>243</v>
      </c>
      <c r="B207" s="56">
        <v>194946.56</v>
      </c>
      <c r="C207" s="45">
        <v>72595.63</v>
      </c>
      <c r="D207" s="56">
        <f t="shared" si="6"/>
        <v>267542.19</v>
      </c>
      <c r="E207" s="56">
        <v>8814</v>
      </c>
      <c r="F207" s="45">
        <v>424688</v>
      </c>
      <c r="G207" s="56">
        <f t="shared" si="7"/>
        <v>433502</v>
      </c>
      <c r="H207" s="47">
        <v>1.3968</v>
      </c>
      <c r="I207" s="43">
        <v>2.7936000000000001</v>
      </c>
      <c r="J207" s="48">
        <v>1.5826</v>
      </c>
      <c r="K207" s="47"/>
      <c r="L207" s="42"/>
      <c r="M207" s="48"/>
    </row>
    <row r="208" spans="1:13" x14ac:dyDescent="0.25">
      <c r="A208" s="43" t="s">
        <v>244</v>
      </c>
      <c r="B208" s="56">
        <v>420770.86</v>
      </c>
      <c r="C208" s="45">
        <v>50186.52</v>
      </c>
      <c r="D208" s="56">
        <f t="shared" si="6"/>
        <v>470957.38</v>
      </c>
      <c r="E208" s="56">
        <v>1740</v>
      </c>
      <c r="F208" s="45">
        <v>72825</v>
      </c>
      <c r="G208" s="56">
        <f t="shared" si="7"/>
        <v>74565</v>
      </c>
      <c r="H208" s="47">
        <v>1.3968</v>
      </c>
      <c r="I208" s="43">
        <v>2.7936000000000001</v>
      </c>
      <c r="J208" s="48">
        <v>1.5826</v>
      </c>
      <c r="K208" s="47"/>
      <c r="L208" s="42"/>
      <c r="M208" s="48"/>
    </row>
    <row r="209" spans="1:13" x14ac:dyDescent="0.25">
      <c r="A209" s="43" t="s">
        <v>245</v>
      </c>
      <c r="B209" s="56">
        <v>1006361.526</v>
      </c>
      <c r="C209" s="45">
        <v>502732.44</v>
      </c>
      <c r="D209" s="56">
        <f t="shared" si="6"/>
        <v>1509093.966</v>
      </c>
      <c r="E209" s="56">
        <v>19494.439999999999</v>
      </c>
      <c r="F209" s="45">
        <v>176422.71</v>
      </c>
      <c r="G209" s="56">
        <f t="shared" si="7"/>
        <v>195917.15</v>
      </c>
      <c r="H209" s="47">
        <v>1.1092</v>
      </c>
      <c r="I209" s="43">
        <v>2.2183999999999999</v>
      </c>
      <c r="J209" s="48">
        <v>1.2876000000000001</v>
      </c>
      <c r="K209" s="47">
        <v>0.64380000000000004</v>
      </c>
      <c r="L209" s="42">
        <v>1.2876000000000001</v>
      </c>
      <c r="M209" s="48">
        <v>0.72940000000000005</v>
      </c>
    </row>
    <row r="210" spans="1:13" x14ac:dyDescent="0.25">
      <c r="A210" s="43" t="s">
        <v>246</v>
      </c>
      <c r="B210" s="56">
        <v>250471.1</v>
      </c>
      <c r="C210" s="45">
        <v>39486.57</v>
      </c>
      <c r="D210" s="56">
        <f t="shared" si="6"/>
        <v>289957.67</v>
      </c>
      <c r="E210" s="56">
        <v>3659</v>
      </c>
      <c r="F210" s="45">
        <v>31502</v>
      </c>
      <c r="G210" s="56">
        <f t="shared" si="7"/>
        <v>35161</v>
      </c>
      <c r="H210" s="47">
        <v>1.3968</v>
      </c>
      <c r="I210" s="43">
        <v>2.7936000000000001</v>
      </c>
      <c r="J210" s="48">
        <v>1.5826</v>
      </c>
      <c r="K210" s="47"/>
      <c r="L210" s="42"/>
      <c r="M210" s="48"/>
    </row>
    <row r="211" spans="1:13" x14ac:dyDescent="0.25">
      <c r="A211" s="43" t="s">
        <v>247</v>
      </c>
      <c r="B211" s="56">
        <v>365086.22</v>
      </c>
      <c r="C211" s="45">
        <v>12740</v>
      </c>
      <c r="D211" s="56">
        <f t="shared" si="6"/>
        <v>377826.22</v>
      </c>
      <c r="E211" s="56">
        <v>2395</v>
      </c>
      <c r="F211" s="45">
        <v>1423</v>
      </c>
      <c r="G211" s="56">
        <f t="shared" si="7"/>
        <v>3818</v>
      </c>
      <c r="H211" s="47">
        <v>1.3968</v>
      </c>
      <c r="I211" s="43">
        <v>2.7936000000000001</v>
      </c>
      <c r="J211" s="48">
        <v>1.5826</v>
      </c>
      <c r="K211" s="47"/>
      <c r="L211" s="42"/>
      <c r="M211" s="48"/>
    </row>
    <row r="212" spans="1:13" x14ac:dyDescent="0.25">
      <c r="A212" s="43" t="s">
        <v>343</v>
      </c>
      <c r="B212" s="56">
        <v>618680.89</v>
      </c>
      <c r="C212" s="45">
        <v>66277.11</v>
      </c>
      <c r="D212" s="56">
        <f t="shared" si="6"/>
        <v>684958</v>
      </c>
      <c r="E212" s="56">
        <v>6546</v>
      </c>
      <c r="F212" s="45">
        <v>248047</v>
      </c>
      <c r="G212" s="56">
        <f t="shared" si="7"/>
        <v>254593</v>
      </c>
      <c r="H212" s="47">
        <v>1.3968</v>
      </c>
      <c r="I212" s="43">
        <v>2.7936000000000001</v>
      </c>
      <c r="J212" s="48">
        <v>1.5826</v>
      </c>
      <c r="K212" s="47"/>
      <c r="L212" s="42"/>
      <c r="M212" s="48"/>
    </row>
    <row r="213" spans="1:13" x14ac:dyDescent="0.25">
      <c r="A213" s="43" t="s">
        <v>248</v>
      </c>
      <c r="B213" s="56">
        <v>546260</v>
      </c>
      <c r="C213" s="45">
        <v>39581</v>
      </c>
      <c r="D213" s="56">
        <f t="shared" si="6"/>
        <v>585841</v>
      </c>
      <c r="E213" s="56">
        <v>7823</v>
      </c>
      <c r="F213" s="45">
        <v>238194</v>
      </c>
      <c r="G213" s="56">
        <f t="shared" si="7"/>
        <v>246017</v>
      </c>
      <c r="H213" s="47">
        <v>1.0974999999999999</v>
      </c>
      <c r="I213" s="43">
        <v>2.1949999999999998</v>
      </c>
      <c r="J213" s="48">
        <v>1.2434000000000001</v>
      </c>
      <c r="K213" s="47"/>
      <c r="L213" s="42"/>
      <c r="M213" s="48"/>
    </row>
    <row r="214" spans="1:13" x14ac:dyDescent="0.25">
      <c r="A214" s="43" t="s">
        <v>249</v>
      </c>
      <c r="B214" s="56">
        <v>980258.38</v>
      </c>
      <c r="C214" s="45">
        <v>89279.69</v>
      </c>
      <c r="D214" s="56">
        <f t="shared" si="6"/>
        <v>1069538.07</v>
      </c>
      <c r="E214" s="56">
        <v>768</v>
      </c>
      <c r="F214" s="45">
        <v>36140</v>
      </c>
      <c r="G214" s="56">
        <f t="shared" si="7"/>
        <v>36908</v>
      </c>
      <c r="H214" s="47">
        <v>0.93089999999999995</v>
      </c>
      <c r="I214" s="43">
        <v>1.8617999999999999</v>
      </c>
      <c r="J214" s="48">
        <v>1.0547</v>
      </c>
      <c r="K214" s="47"/>
      <c r="L214" s="42"/>
      <c r="M214" s="48"/>
    </row>
    <row r="215" spans="1:13" x14ac:dyDescent="0.25">
      <c r="A215" s="43" t="s">
        <v>250</v>
      </c>
      <c r="B215" s="56">
        <v>497752.95</v>
      </c>
      <c r="C215" s="45">
        <v>148657.97</v>
      </c>
      <c r="D215" s="56">
        <f t="shared" si="6"/>
        <v>646410.92000000004</v>
      </c>
      <c r="E215" s="56">
        <v>12030</v>
      </c>
      <c r="F215" s="45">
        <v>251682</v>
      </c>
      <c r="G215" s="56">
        <f t="shared" si="7"/>
        <v>263712</v>
      </c>
      <c r="H215" s="47">
        <v>1.3968</v>
      </c>
      <c r="I215" s="43">
        <v>2.7936000000000001</v>
      </c>
      <c r="J215" s="48">
        <v>1.5826</v>
      </c>
      <c r="K215" s="47"/>
      <c r="L215" s="42"/>
      <c r="M215" s="48"/>
    </row>
    <row r="216" spans="1:13" x14ac:dyDescent="0.25">
      <c r="A216" s="43" t="s">
        <v>344</v>
      </c>
      <c r="B216" s="56">
        <v>1182014.8600000001</v>
      </c>
      <c r="C216" s="45">
        <v>255462.59</v>
      </c>
      <c r="D216" s="56">
        <f t="shared" si="6"/>
        <v>1437477.4500000002</v>
      </c>
      <c r="E216" s="56">
        <v>10104</v>
      </c>
      <c r="F216" s="45">
        <v>2380993</v>
      </c>
      <c r="G216" s="56">
        <f t="shared" si="7"/>
        <v>2391097</v>
      </c>
      <c r="H216" s="47">
        <v>1.3968</v>
      </c>
      <c r="I216" s="43">
        <v>2.7936000000000001</v>
      </c>
      <c r="J216" s="48">
        <v>1.5826</v>
      </c>
      <c r="K216" s="47"/>
      <c r="L216" s="42"/>
      <c r="M216" s="48"/>
    </row>
    <row r="217" spans="1:13" x14ac:dyDescent="0.25">
      <c r="A217" s="43" t="s">
        <v>251</v>
      </c>
      <c r="B217" s="56">
        <v>133994.68</v>
      </c>
      <c r="C217" s="45">
        <v>15927.1</v>
      </c>
      <c r="D217" s="56">
        <f t="shared" si="6"/>
        <v>149921.78</v>
      </c>
      <c r="E217" s="56">
        <v>970</v>
      </c>
      <c r="F217" s="45">
        <v>26036</v>
      </c>
      <c r="G217" s="56">
        <f t="shared" si="7"/>
        <v>27006</v>
      </c>
      <c r="H217" s="47">
        <v>1.3968</v>
      </c>
      <c r="I217" s="43">
        <v>2.7936000000000001</v>
      </c>
      <c r="J217" s="48">
        <v>1.5826</v>
      </c>
      <c r="K217" s="47"/>
      <c r="L217" s="42"/>
      <c r="M217" s="48"/>
    </row>
    <row r="218" spans="1:13" x14ac:dyDescent="0.25">
      <c r="A218" s="43" t="s">
        <v>252</v>
      </c>
      <c r="B218" s="56">
        <v>170745.45</v>
      </c>
      <c r="C218" s="45">
        <v>61686.69</v>
      </c>
      <c r="D218" s="56">
        <f t="shared" si="6"/>
        <v>232432.14</v>
      </c>
      <c r="E218" s="56">
        <v>4941</v>
      </c>
      <c r="F218" s="45">
        <v>152763</v>
      </c>
      <c r="G218" s="56">
        <f t="shared" si="7"/>
        <v>157704</v>
      </c>
      <c r="H218" s="47">
        <v>1.3968</v>
      </c>
      <c r="I218" s="43">
        <v>2.7936000000000001</v>
      </c>
      <c r="J218" s="48">
        <v>1.5826</v>
      </c>
      <c r="K218" s="47"/>
      <c r="L218" s="42"/>
      <c r="M218" s="48"/>
    </row>
    <row r="219" spans="1:13" x14ac:dyDescent="0.25">
      <c r="A219" s="43" t="s">
        <v>253</v>
      </c>
      <c r="B219" s="56">
        <v>461622.71</v>
      </c>
      <c r="C219" s="45">
        <v>518584.95</v>
      </c>
      <c r="D219" s="56">
        <f t="shared" si="6"/>
        <v>980207.66</v>
      </c>
      <c r="E219" s="56">
        <v>12739</v>
      </c>
      <c r="F219" s="45">
        <v>225695</v>
      </c>
      <c r="G219" s="56">
        <f t="shared" si="7"/>
        <v>238434</v>
      </c>
      <c r="H219" s="47">
        <v>1.3968</v>
      </c>
      <c r="I219" s="43">
        <v>2.7936000000000001</v>
      </c>
      <c r="J219" s="48">
        <v>1.5826</v>
      </c>
      <c r="K219" s="47"/>
      <c r="L219" s="42"/>
      <c r="M219" s="48"/>
    </row>
    <row r="220" spans="1:13" x14ac:dyDescent="0.25">
      <c r="A220" s="43" t="s">
        <v>254</v>
      </c>
      <c r="B220" s="56">
        <v>653958</v>
      </c>
      <c r="C220" s="45">
        <v>101144</v>
      </c>
      <c r="D220" s="56">
        <f t="shared" si="6"/>
        <v>755102</v>
      </c>
      <c r="E220" s="56">
        <v>9971</v>
      </c>
      <c r="F220" s="45">
        <v>102222</v>
      </c>
      <c r="G220" s="56">
        <f t="shared" si="7"/>
        <v>112193</v>
      </c>
      <c r="H220" s="47">
        <v>1.3219000000000001</v>
      </c>
      <c r="I220" s="43">
        <v>2.6438000000000001</v>
      </c>
      <c r="J220" s="48">
        <v>1.4977</v>
      </c>
      <c r="K220" s="47"/>
      <c r="L220" s="42"/>
      <c r="M220" s="48"/>
    </row>
    <row r="221" spans="1:13" x14ac:dyDescent="0.25">
      <c r="A221" s="43" t="s">
        <v>345</v>
      </c>
      <c r="B221" s="56">
        <v>925838</v>
      </c>
      <c r="C221" s="45">
        <v>1739423</v>
      </c>
      <c r="D221" s="56">
        <f t="shared" si="6"/>
        <v>2665261</v>
      </c>
      <c r="E221" s="56">
        <v>25647</v>
      </c>
      <c r="F221" s="45">
        <v>829433</v>
      </c>
      <c r="G221" s="56">
        <f t="shared" si="7"/>
        <v>855080</v>
      </c>
      <c r="H221" s="47">
        <v>1.3219000000000001</v>
      </c>
      <c r="I221" s="43">
        <v>2.6438000000000001</v>
      </c>
      <c r="J221" s="48">
        <v>1.4977</v>
      </c>
      <c r="K221" s="47"/>
      <c r="L221" s="42"/>
      <c r="M221" s="48"/>
    </row>
    <row r="222" spans="1:13" x14ac:dyDescent="0.25">
      <c r="A222" s="43" t="s">
        <v>255</v>
      </c>
      <c r="B222" s="56">
        <v>646512</v>
      </c>
      <c r="C222" s="45">
        <v>372758</v>
      </c>
      <c r="D222" s="56">
        <f t="shared" si="6"/>
        <v>1019270</v>
      </c>
      <c r="E222" s="56">
        <v>12652</v>
      </c>
      <c r="F222" s="45">
        <v>2399116</v>
      </c>
      <c r="G222" s="56">
        <f t="shared" si="7"/>
        <v>2411768</v>
      </c>
      <c r="H222" s="47">
        <v>0.2</v>
      </c>
      <c r="I222" s="43">
        <v>0.4</v>
      </c>
      <c r="J222" s="48">
        <v>0.4</v>
      </c>
      <c r="K222" s="47"/>
      <c r="L222" s="42"/>
      <c r="M222" s="48"/>
    </row>
    <row r="223" spans="1:13" x14ac:dyDescent="0.25">
      <c r="A223" s="43" t="s">
        <v>256</v>
      </c>
      <c r="B223" s="56">
        <v>621820</v>
      </c>
      <c r="C223" s="45">
        <v>111462</v>
      </c>
      <c r="D223" s="56">
        <f t="shared" si="6"/>
        <v>733282</v>
      </c>
      <c r="E223" s="56">
        <v>7649</v>
      </c>
      <c r="F223" s="45">
        <v>1480783</v>
      </c>
      <c r="G223" s="56">
        <f t="shared" si="7"/>
        <v>1488432</v>
      </c>
      <c r="H223" s="47">
        <v>1.1972</v>
      </c>
      <c r="I223" s="43">
        <v>2.3944000000000001</v>
      </c>
      <c r="J223" s="48">
        <v>1.3565</v>
      </c>
      <c r="K223" s="47"/>
      <c r="L223" s="42"/>
      <c r="M223" s="48"/>
    </row>
    <row r="224" spans="1:13" x14ac:dyDescent="0.25">
      <c r="A224" s="43" t="s">
        <v>257</v>
      </c>
      <c r="B224" s="56">
        <v>375176.5</v>
      </c>
      <c r="C224" s="45">
        <v>20230</v>
      </c>
      <c r="D224" s="56">
        <f t="shared" si="6"/>
        <v>395406.5</v>
      </c>
      <c r="E224" s="56">
        <v>39854</v>
      </c>
      <c r="F224" s="45">
        <v>375846</v>
      </c>
      <c r="G224" s="56">
        <f t="shared" si="7"/>
        <v>415700</v>
      </c>
      <c r="H224" s="47">
        <v>1.3915</v>
      </c>
      <c r="I224" s="43">
        <v>2.7829999999999999</v>
      </c>
      <c r="J224" s="48">
        <v>1.5765</v>
      </c>
      <c r="K224" s="47"/>
      <c r="L224" s="42"/>
      <c r="M224" s="48"/>
    </row>
    <row r="225" spans="1:13" x14ac:dyDescent="0.25">
      <c r="A225" s="43" t="s">
        <v>258</v>
      </c>
      <c r="B225" s="56">
        <v>597784.49</v>
      </c>
      <c r="C225" s="45">
        <v>102959.47</v>
      </c>
      <c r="D225" s="56">
        <f t="shared" si="6"/>
        <v>700743.96</v>
      </c>
      <c r="E225" s="56">
        <v>1440</v>
      </c>
      <c r="F225" s="45">
        <v>112834</v>
      </c>
      <c r="G225" s="56">
        <f t="shared" si="7"/>
        <v>114274</v>
      </c>
      <c r="H225" s="47">
        <v>1.3968</v>
      </c>
      <c r="I225" s="43">
        <v>2.7936000000000001</v>
      </c>
      <c r="J225" s="48">
        <v>1.5826</v>
      </c>
      <c r="K225" s="47"/>
      <c r="L225" s="42"/>
      <c r="M225" s="48"/>
    </row>
    <row r="226" spans="1:13" x14ac:dyDescent="0.25">
      <c r="A226" s="43" t="s">
        <v>259</v>
      </c>
      <c r="B226" s="56">
        <v>417277</v>
      </c>
      <c r="C226" s="45">
        <v>99659</v>
      </c>
      <c r="D226" s="56">
        <f t="shared" si="6"/>
        <v>516936</v>
      </c>
      <c r="E226" s="56">
        <v>16482</v>
      </c>
      <c r="F226" s="45">
        <v>1118255</v>
      </c>
      <c r="G226" s="56">
        <f t="shared" si="7"/>
        <v>1134737</v>
      </c>
      <c r="H226" s="47">
        <v>1.3219000000000001</v>
      </c>
      <c r="I226" s="43">
        <v>2.6438000000000001</v>
      </c>
      <c r="J226" s="48">
        <v>1.4977</v>
      </c>
      <c r="K226" s="47"/>
      <c r="L226" s="42"/>
      <c r="M226" s="48"/>
    </row>
    <row r="227" spans="1:13" x14ac:dyDescent="0.25">
      <c r="A227" s="43" t="s">
        <v>260</v>
      </c>
      <c r="B227" s="56">
        <v>1801936.36</v>
      </c>
      <c r="C227" s="45">
        <v>797156.51</v>
      </c>
      <c r="D227" s="56">
        <f t="shared" si="6"/>
        <v>2599092.87</v>
      </c>
      <c r="E227" s="56">
        <v>17115</v>
      </c>
      <c r="F227" s="45">
        <v>886144</v>
      </c>
      <c r="G227" s="56">
        <f t="shared" si="7"/>
        <v>903259</v>
      </c>
      <c r="H227" s="47">
        <v>1.3968</v>
      </c>
      <c r="I227" s="43">
        <v>2.7936000000000001</v>
      </c>
      <c r="J227" s="48">
        <v>1.5826</v>
      </c>
      <c r="K227" s="47"/>
      <c r="L227" s="42"/>
      <c r="M227" s="48"/>
    </row>
    <row r="228" spans="1:13" x14ac:dyDescent="0.25">
      <c r="A228" s="43" t="s">
        <v>261</v>
      </c>
      <c r="B228" s="56">
        <v>826428.95799999998</v>
      </c>
      <c r="C228" s="45">
        <v>255547.77</v>
      </c>
      <c r="D228" s="56">
        <f t="shared" si="6"/>
        <v>1081976.7279999999</v>
      </c>
      <c r="E228" s="56">
        <v>16129.04</v>
      </c>
      <c r="F228" s="45">
        <v>571875.83999999997</v>
      </c>
      <c r="G228" s="56">
        <f t="shared" si="7"/>
        <v>588004.88</v>
      </c>
      <c r="H228" s="47">
        <v>1.3968</v>
      </c>
      <c r="I228" s="43">
        <v>2.7936000000000001</v>
      </c>
      <c r="J228" s="48">
        <v>1.5826</v>
      </c>
      <c r="K228" s="47"/>
      <c r="L228" s="42"/>
      <c r="M228" s="48"/>
    </row>
    <row r="229" spans="1:13" x14ac:dyDescent="0.25">
      <c r="A229" s="43" t="s">
        <v>262</v>
      </c>
      <c r="B229" s="56">
        <v>362345.47</v>
      </c>
      <c r="C229" s="45">
        <v>86306.880000000005</v>
      </c>
      <c r="D229" s="56">
        <f t="shared" si="6"/>
        <v>448652.35</v>
      </c>
      <c r="E229" s="56">
        <v>5662</v>
      </c>
      <c r="F229" s="45">
        <v>46874</v>
      </c>
      <c r="G229" s="56">
        <f t="shared" si="7"/>
        <v>52536</v>
      </c>
      <c r="H229" s="47">
        <v>1.3968</v>
      </c>
      <c r="I229" s="43">
        <v>2.7936000000000001</v>
      </c>
      <c r="J229" s="48">
        <v>1.5826</v>
      </c>
      <c r="K229" s="47"/>
      <c r="L229" s="42"/>
      <c r="M229" s="48"/>
    </row>
    <row r="230" spans="1:13" x14ac:dyDescent="0.25">
      <c r="A230" s="43" t="s">
        <v>263</v>
      </c>
      <c r="B230" s="56">
        <v>533294.81000000006</v>
      </c>
      <c r="C230" s="45">
        <v>30316.74</v>
      </c>
      <c r="D230" s="56">
        <f t="shared" si="6"/>
        <v>563611.55000000005</v>
      </c>
      <c r="E230" s="56">
        <v>7959</v>
      </c>
      <c r="F230" s="45">
        <v>790788</v>
      </c>
      <c r="G230" s="56">
        <f t="shared" si="7"/>
        <v>798747</v>
      </c>
      <c r="H230" s="47">
        <v>1.3968</v>
      </c>
      <c r="I230" s="43">
        <v>2.7936000000000001</v>
      </c>
      <c r="J230" s="48">
        <v>1.5826</v>
      </c>
      <c r="K230" s="47"/>
      <c r="L230" s="42"/>
      <c r="M230" s="48"/>
    </row>
    <row r="231" spans="1:13" x14ac:dyDescent="0.25">
      <c r="A231" s="43" t="s">
        <v>264</v>
      </c>
      <c r="B231" s="56">
        <v>129688.327</v>
      </c>
      <c r="C231" s="45">
        <v>188103.12</v>
      </c>
      <c r="D231" s="56">
        <f t="shared" si="6"/>
        <v>317791.44699999999</v>
      </c>
      <c r="E231" s="56">
        <v>17511.419999999998</v>
      </c>
      <c r="F231" s="45">
        <v>42902.2</v>
      </c>
      <c r="G231" s="56">
        <f t="shared" si="7"/>
        <v>60413.619999999995</v>
      </c>
      <c r="H231" s="47">
        <v>1.3968</v>
      </c>
      <c r="I231" s="43">
        <v>2.7936000000000001</v>
      </c>
      <c r="J231" s="48">
        <v>1.5826</v>
      </c>
      <c r="K231" s="47"/>
      <c r="L231" s="42"/>
      <c r="M231" s="48"/>
    </row>
    <row r="232" spans="1:13" x14ac:dyDescent="0.25">
      <c r="A232" s="43" t="s">
        <v>265</v>
      </c>
      <c r="B232" s="56">
        <v>574204</v>
      </c>
      <c r="C232" s="45">
        <v>108880</v>
      </c>
      <c r="D232" s="56">
        <f t="shared" si="6"/>
        <v>683084</v>
      </c>
      <c r="E232" s="56">
        <v>1508</v>
      </c>
      <c r="F232" s="45">
        <v>36074</v>
      </c>
      <c r="G232" s="56">
        <f t="shared" si="7"/>
        <v>37582</v>
      </c>
      <c r="H232" s="47">
        <v>1.3219000000000001</v>
      </c>
      <c r="I232" s="43">
        <v>2.6438000000000001</v>
      </c>
      <c r="J232" s="48">
        <v>1.4977</v>
      </c>
      <c r="K232" s="47"/>
      <c r="L232" s="42"/>
      <c r="M232" s="48"/>
    </row>
    <row r="233" spans="1:13" x14ac:dyDescent="0.25">
      <c r="A233" s="43" t="s">
        <v>266</v>
      </c>
      <c r="B233" s="56">
        <v>319463</v>
      </c>
      <c r="C233" s="45">
        <v>29682</v>
      </c>
      <c r="D233" s="56">
        <f t="shared" si="6"/>
        <v>349145</v>
      </c>
      <c r="E233" s="56">
        <v>675</v>
      </c>
      <c r="F233" s="45">
        <v>7596</v>
      </c>
      <c r="G233" s="56">
        <f t="shared" si="7"/>
        <v>8271</v>
      </c>
      <c r="H233" s="47">
        <v>1.3219000000000001</v>
      </c>
      <c r="I233" s="43">
        <v>2.6438000000000001</v>
      </c>
      <c r="J233" s="48">
        <v>1.4977</v>
      </c>
      <c r="K233" s="47"/>
      <c r="L233" s="42"/>
      <c r="M233" s="48"/>
    </row>
    <row r="234" spans="1:13" x14ac:dyDescent="0.25">
      <c r="A234" s="43" t="s">
        <v>267</v>
      </c>
      <c r="B234" s="56">
        <v>764435.86</v>
      </c>
      <c r="C234" s="45">
        <v>50373.81</v>
      </c>
      <c r="D234" s="56">
        <f t="shared" si="6"/>
        <v>814809.66999999993</v>
      </c>
      <c r="E234" s="56">
        <v>4350</v>
      </c>
      <c r="F234" s="45">
        <v>37067</v>
      </c>
      <c r="G234" s="56">
        <f t="shared" si="7"/>
        <v>41417</v>
      </c>
      <c r="H234" s="47">
        <v>1.3968</v>
      </c>
      <c r="I234" s="43">
        <v>2.7936000000000001</v>
      </c>
      <c r="J234" s="48">
        <v>1.5826</v>
      </c>
      <c r="K234" s="47"/>
      <c r="L234" s="42"/>
      <c r="M234" s="48"/>
    </row>
    <row r="235" spans="1:13" x14ac:dyDescent="0.25">
      <c r="A235" s="43" t="s">
        <v>268</v>
      </c>
      <c r="B235" s="56">
        <v>935754</v>
      </c>
      <c r="C235" s="45">
        <v>38561</v>
      </c>
      <c r="D235" s="56">
        <f t="shared" si="6"/>
        <v>974315</v>
      </c>
      <c r="E235" s="56">
        <v>10502</v>
      </c>
      <c r="F235" s="45">
        <v>156762</v>
      </c>
      <c r="G235" s="56">
        <f t="shared" si="7"/>
        <v>167264</v>
      </c>
      <c r="H235" s="47">
        <v>1.0974999999999999</v>
      </c>
      <c r="I235" s="43">
        <v>2.1949999999999998</v>
      </c>
      <c r="J235" s="48">
        <v>1.2434000000000001</v>
      </c>
      <c r="K235" s="47"/>
      <c r="L235" s="42"/>
      <c r="M235" s="48"/>
    </row>
    <row r="236" spans="1:13" x14ac:dyDescent="0.25">
      <c r="A236" s="43" t="s">
        <v>269</v>
      </c>
      <c r="B236" s="56">
        <v>1425462.5</v>
      </c>
      <c r="C236" s="45">
        <v>186060</v>
      </c>
      <c r="D236" s="56">
        <f t="shared" si="6"/>
        <v>1611522.5</v>
      </c>
      <c r="E236" s="56">
        <v>10258</v>
      </c>
      <c r="F236" s="45">
        <v>948315</v>
      </c>
      <c r="G236" s="56">
        <f t="shared" si="7"/>
        <v>958573</v>
      </c>
      <c r="H236" s="47">
        <v>1.3968</v>
      </c>
      <c r="I236" s="43">
        <v>2.7936000000000001</v>
      </c>
      <c r="J236" s="48">
        <v>1.5826</v>
      </c>
      <c r="K236" s="47"/>
      <c r="L236" s="42"/>
      <c r="M236" s="48"/>
    </row>
    <row r="237" spans="1:13" x14ac:dyDescent="0.25">
      <c r="A237" s="43" t="s">
        <v>335</v>
      </c>
      <c r="B237" s="56">
        <v>825902.68</v>
      </c>
      <c r="C237" s="45">
        <v>34332.089999999997</v>
      </c>
      <c r="D237" s="56">
        <f t="shared" si="6"/>
        <v>860234.77</v>
      </c>
      <c r="E237" s="56">
        <v>407</v>
      </c>
      <c r="F237" s="45">
        <v>3940</v>
      </c>
      <c r="G237" s="56">
        <f t="shared" si="7"/>
        <v>4347</v>
      </c>
      <c r="H237" s="47">
        <v>1.3968</v>
      </c>
      <c r="I237" s="43">
        <v>2.7936000000000001</v>
      </c>
      <c r="J237" s="48">
        <v>1.5826</v>
      </c>
      <c r="K237" s="47"/>
      <c r="L237" s="42"/>
      <c r="M237" s="48"/>
    </row>
    <row r="238" spans="1:13" x14ac:dyDescent="0.25">
      <c r="A238" s="43" t="s">
        <v>270</v>
      </c>
      <c r="B238" s="56">
        <v>689892.63</v>
      </c>
      <c r="C238" s="45">
        <v>55860.95</v>
      </c>
      <c r="D238" s="56">
        <f t="shared" si="6"/>
        <v>745753.58</v>
      </c>
      <c r="E238" s="56">
        <v>5326</v>
      </c>
      <c r="F238" s="45">
        <v>76278</v>
      </c>
      <c r="G238" s="56">
        <f t="shared" si="7"/>
        <v>81604</v>
      </c>
      <c r="H238" s="47">
        <v>1.3968</v>
      </c>
      <c r="I238" s="43">
        <v>2.7936000000000001</v>
      </c>
      <c r="J238" s="48">
        <v>1.5826</v>
      </c>
      <c r="K238" s="47"/>
      <c r="L238" s="42"/>
      <c r="M238" s="48"/>
    </row>
    <row r="239" spans="1:13" x14ac:dyDescent="0.25">
      <c r="A239" s="43" t="s">
        <v>271</v>
      </c>
      <c r="B239" s="56">
        <v>774572</v>
      </c>
      <c r="C239" s="45">
        <v>404799</v>
      </c>
      <c r="D239" s="56">
        <f t="shared" si="6"/>
        <v>1179371</v>
      </c>
      <c r="E239" s="56">
        <v>12182</v>
      </c>
      <c r="F239" s="45">
        <v>100225</v>
      </c>
      <c r="G239" s="56">
        <f t="shared" si="7"/>
        <v>112407</v>
      </c>
      <c r="H239" s="47">
        <v>1.3219000000000001</v>
      </c>
      <c r="I239" s="43">
        <v>2.6438000000000001</v>
      </c>
      <c r="J239" s="48">
        <v>1.4977</v>
      </c>
      <c r="K239" s="47"/>
      <c r="L239" s="42"/>
      <c r="M239" s="48"/>
    </row>
    <row r="240" spans="1:13" x14ac:dyDescent="0.25">
      <c r="A240" s="43" t="s">
        <v>272</v>
      </c>
      <c r="B240" s="56">
        <v>181033.85</v>
      </c>
      <c r="C240" s="45">
        <v>32790.720000000001</v>
      </c>
      <c r="D240" s="56">
        <f t="shared" si="6"/>
        <v>213824.57</v>
      </c>
      <c r="E240" s="56">
        <v>9614</v>
      </c>
      <c r="F240" s="45">
        <v>45838</v>
      </c>
      <c r="G240" s="56">
        <f t="shared" si="7"/>
        <v>55452</v>
      </c>
      <c r="H240" s="47">
        <v>1.3968</v>
      </c>
      <c r="I240" s="43">
        <v>2.7936000000000001</v>
      </c>
      <c r="J240" s="48">
        <v>1.5826</v>
      </c>
      <c r="K240" s="47"/>
      <c r="L240" s="42"/>
      <c r="M240" s="48"/>
    </row>
    <row r="241" spans="1:13" x14ac:dyDescent="0.25">
      <c r="A241" s="43" t="s">
        <v>273</v>
      </c>
      <c r="B241" s="56">
        <v>296285.95500000002</v>
      </c>
      <c r="C241" s="45">
        <v>334030.46999999997</v>
      </c>
      <c r="D241" s="56">
        <f t="shared" si="6"/>
        <v>630316.42500000005</v>
      </c>
      <c r="E241" s="56">
        <v>16519.400000000001</v>
      </c>
      <c r="F241" s="45">
        <v>21310.400000000001</v>
      </c>
      <c r="G241" s="56">
        <f t="shared" si="7"/>
        <v>37829.800000000003</v>
      </c>
      <c r="H241" s="47">
        <v>1.3968</v>
      </c>
      <c r="I241" s="43">
        <v>2.7936000000000001</v>
      </c>
      <c r="J241" s="48">
        <v>1.5826</v>
      </c>
      <c r="K241" s="47"/>
      <c r="L241" s="42"/>
      <c r="M241" s="48"/>
    </row>
    <row r="242" spans="1:13" x14ac:dyDescent="0.25">
      <c r="A242" s="43" t="s">
        <v>274</v>
      </c>
      <c r="B242" s="56">
        <v>343864.51</v>
      </c>
      <c r="C242" s="45">
        <v>32960.449999999997</v>
      </c>
      <c r="D242" s="56">
        <f t="shared" si="6"/>
        <v>376824.96</v>
      </c>
      <c r="E242" s="56">
        <v>18007.25</v>
      </c>
      <c r="F242" s="45">
        <v>41186.400000000001</v>
      </c>
      <c r="G242" s="56">
        <f t="shared" si="7"/>
        <v>59193.65</v>
      </c>
      <c r="H242" s="47">
        <v>0.95</v>
      </c>
      <c r="I242" s="43">
        <v>1.9</v>
      </c>
      <c r="J242" s="48">
        <v>0.95</v>
      </c>
      <c r="K242" s="47"/>
      <c r="L242" s="42"/>
      <c r="M242" s="48"/>
    </row>
    <row r="243" spans="1:13" x14ac:dyDescent="0.25">
      <c r="A243" s="43" t="s">
        <v>275</v>
      </c>
      <c r="B243" s="56">
        <v>2851018.83</v>
      </c>
      <c r="C243" s="45">
        <v>468320.87</v>
      </c>
      <c r="D243" s="56">
        <f t="shared" si="6"/>
        <v>3319339.7</v>
      </c>
      <c r="E243" s="56">
        <v>9263</v>
      </c>
      <c r="F243" s="45">
        <v>349196</v>
      </c>
      <c r="G243" s="56">
        <f t="shared" si="7"/>
        <v>358459</v>
      </c>
      <c r="H243" s="47">
        <v>1.3968</v>
      </c>
      <c r="I243" s="43">
        <v>2.7936000000000001</v>
      </c>
      <c r="J243" s="48">
        <v>1.5826</v>
      </c>
      <c r="K243" s="47"/>
      <c r="L243" s="42"/>
      <c r="M243" s="48"/>
    </row>
    <row r="244" spans="1:13" x14ac:dyDescent="0.25">
      <c r="A244" s="43" t="s">
        <v>334</v>
      </c>
      <c r="B244" s="56">
        <v>1170601.8</v>
      </c>
      <c r="C244" s="45">
        <v>128676.81</v>
      </c>
      <c r="D244" s="56">
        <f t="shared" si="6"/>
        <v>1299278.6100000001</v>
      </c>
      <c r="E244" s="56">
        <v>8799</v>
      </c>
      <c r="F244" s="45">
        <v>148776</v>
      </c>
      <c r="G244" s="56">
        <f t="shared" si="7"/>
        <v>157575</v>
      </c>
      <c r="H244" s="47">
        <v>1.3968</v>
      </c>
      <c r="I244" s="43">
        <v>2.7936000000000001</v>
      </c>
      <c r="J244" s="48">
        <v>1.5826</v>
      </c>
      <c r="K244" s="47"/>
      <c r="L244" s="42"/>
      <c r="M244" s="48"/>
    </row>
    <row r="245" spans="1:13" x14ac:dyDescent="0.25">
      <c r="A245" s="43" t="s">
        <v>276</v>
      </c>
      <c r="B245" s="56">
        <v>1479974.55</v>
      </c>
      <c r="C245" s="45">
        <v>380872.87</v>
      </c>
      <c r="D245" s="56">
        <f t="shared" si="6"/>
        <v>1860847.42</v>
      </c>
      <c r="E245" s="56">
        <v>5080</v>
      </c>
      <c r="F245" s="45">
        <v>287357</v>
      </c>
      <c r="G245" s="56">
        <f t="shared" si="7"/>
        <v>292437</v>
      </c>
      <c r="H245" s="47">
        <v>1.3968</v>
      </c>
      <c r="I245" s="43">
        <v>2.7936000000000001</v>
      </c>
      <c r="J245" s="48">
        <v>1.5826</v>
      </c>
      <c r="K245" s="47"/>
      <c r="L245" s="42"/>
      <c r="M245" s="48"/>
    </row>
    <row r="246" spans="1:13" x14ac:dyDescent="0.25">
      <c r="A246" s="43" t="s">
        <v>277</v>
      </c>
      <c r="B246" s="56">
        <v>65686</v>
      </c>
      <c r="C246" s="45">
        <v>10288</v>
      </c>
      <c r="D246" s="56">
        <f t="shared" si="6"/>
        <v>75974</v>
      </c>
      <c r="E246" s="56">
        <v>550</v>
      </c>
      <c r="F246" s="45">
        <v>27188</v>
      </c>
      <c r="G246" s="56">
        <f t="shared" si="7"/>
        <v>27738</v>
      </c>
      <c r="H246" s="47">
        <v>1.3968</v>
      </c>
      <c r="I246" s="43">
        <v>2.7936000000000001</v>
      </c>
      <c r="J246" s="48">
        <v>1.5826</v>
      </c>
      <c r="K246" s="47"/>
      <c r="L246" s="42"/>
      <c r="M246" s="48"/>
    </row>
    <row r="247" spans="1:13" x14ac:dyDescent="0.25">
      <c r="A247" s="43" t="s">
        <v>278</v>
      </c>
      <c r="B247" s="56">
        <v>714544</v>
      </c>
      <c r="C247" s="45">
        <v>52123</v>
      </c>
      <c r="D247" s="56">
        <f t="shared" si="6"/>
        <v>766667</v>
      </c>
      <c r="E247" s="56">
        <v>2686</v>
      </c>
      <c r="F247" s="45">
        <v>211288</v>
      </c>
      <c r="G247" s="56">
        <f t="shared" si="7"/>
        <v>213974</v>
      </c>
      <c r="H247" s="47">
        <v>0.99770000000000003</v>
      </c>
      <c r="I247" s="43">
        <v>1.9954000000000001</v>
      </c>
      <c r="J247" s="48">
        <v>1.1304000000000001</v>
      </c>
      <c r="K247" s="47"/>
      <c r="L247" s="42"/>
      <c r="M247" s="48"/>
    </row>
    <row r="248" spans="1:13" x14ac:dyDescent="0.25">
      <c r="A248" s="43" t="s">
        <v>279</v>
      </c>
      <c r="B248" s="56">
        <v>232241.76</v>
      </c>
      <c r="C248" s="45">
        <v>974513.44</v>
      </c>
      <c r="D248" s="56">
        <f t="shared" si="6"/>
        <v>1206755.2</v>
      </c>
      <c r="E248" s="56">
        <v>7111</v>
      </c>
      <c r="F248" s="45">
        <v>1082821</v>
      </c>
      <c r="G248" s="56">
        <f t="shared" si="7"/>
        <v>1089932</v>
      </c>
      <c r="H248" s="47">
        <v>1.3968</v>
      </c>
      <c r="I248" s="43">
        <v>2.7936000000000001</v>
      </c>
      <c r="J248" s="48">
        <v>1.5826</v>
      </c>
      <c r="K248" s="47"/>
      <c r="L248" s="42"/>
      <c r="M248" s="48"/>
    </row>
    <row r="249" spans="1:13" x14ac:dyDescent="0.25">
      <c r="A249" s="43" t="s">
        <v>280</v>
      </c>
      <c r="B249" s="56">
        <v>405731.97</v>
      </c>
      <c r="C249" s="45">
        <v>30499.97</v>
      </c>
      <c r="D249" s="56">
        <f t="shared" si="6"/>
        <v>436231.93999999994</v>
      </c>
      <c r="E249" s="56">
        <v>3036</v>
      </c>
      <c r="F249" s="45">
        <v>12599</v>
      </c>
      <c r="G249" s="56">
        <f t="shared" si="7"/>
        <v>15635</v>
      </c>
      <c r="H249" s="47">
        <v>1.3968</v>
      </c>
      <c r="I249" s="43">
        <v>2.7936000000000001</v>
      </c>
      <c r="J249" s="48">
        <v>1.5826</v>
      </c>
      <c r="K249" s="47"/>
      <c r="L249" s="42"/>
      <c r="M249" s="48"/>
    </row>
    <row r="250" spans="1:13" x14ac:dyDescent="0.25">
      <c r="A250" s="43" t="s">
        <v>281</v>
      </c>
      <c r="B250" s="56">
        <v>625366.53</v>
      </c>
      <c r="C250" s="45">
        <v>37601.199999999997</v>
      </c>
      <c r="D250" s="56">
        <f t="shared" si="6"/>
        <v>662967.73</v>
      </c>
      <c r="E250" s="56">
        <v>7336</v>
      </c>
      <c r="F250" s="45">
        <v>47888</v>
      </c>
      <c r="G250" s="56">
        <f t="shared" si="7"/>
        <v>55224</v>
      </c>
      <c r="H250" s="47">
        <v>1.3968</v>
      </c>
      <c r="I250" s="43">
        <v>2.7936000000000001</v>
      </c>
      <c r="J250" s="48">
        <v>1.5826</v>
      </c>
      <c r="K250" s="47"/>
      <c r="L250" s="42"/>
      <c r="M250" s="48"/>
    </row>
    <row r="251" spans="1:13" x14ac:dyDescent="0.25">
      <c r="A251" s="43" t="s">
        <v>282</v>
      </c>
      <c r="B251" s="56">
        <v>1145307.79</v>
      </c>
      <c r="C251" s="45">
        <v>116150.78</v>
      </c>
      <c r="D251" s="56">
        <f t="shared" si="6"/>
        <v>1261458.57</v>
      </c>
      <c r="E251" s="56">
        <v>3999</v>
      </c>
      <c r="F251" s="45">
        <v>62437</v>
      </c>
      <c r="G251" s="56">
        <f t="shared" si="7"/>
        <v>66436</v>
      </c>
      <c r="H251" s="47">
        <v>1.3968</v>
      </c>
      <c r="I251" s="43">
        <v>2.7936000000000001</v>
      </c>
      <c r="J251" s="48">
        <v>1.5826</v>
      </c>
      <c r="K251" s="47"/>
      <c r="L251" s="42"/>
      <c r="M251" s="48"/>
    </row>
    <row r="252" spans="1:13" x14ac:dyDescent="0.25">
      <c r="A252" s="43" t="s">
        <v>283</v>
      </c>
      <c r="B252" s="56">
        <v>503380.00399999996</v>
      </c>
      <c r="C252" s="45">
        <v>53339.299999999996</v>
      </c>
      <c r="D252" s="56">
        <f t="shared" si="6"/>
        <v>556719.304</v>
      </c>
      <c r="E252" s="56">
        <v>5932.45</v>
      </c>
      <c r="F252" s="45">
        <v>32904</v>
      </c>
      <c r="G252" s="56">
        <f t="shared" si="7"/>
        <v>38836.449999999997</v>
      </c>
      <c r="H252" s="47">
        <v>1.3968</v>
      </c>
      <c r="I252" s="43">
        <v>2.7936000000000001</v>
      </c>
      <c r="J252" s="48">
        <v>1.5826</v>
      </c>
      <c r="K252" s="47"/>
      <c r="L252" s="42"/>
      <c r="M252" s="48"/>
    </row>
    <row r="253" spans="1:13" x14ac:dyDescent="0.25">
      <c r="A253" s="43" t="s">
        <v>284</v>
      </c>
      <c r="B253" s="56">
        <v>893573.19</v>
      </c>
      <c r="C253" s="45">
        <v>33210.18</v>
      </c>
      <c r="D253" s="56">
        <f t="shared" si="6"/>
        <v>926783.37</v>
      </c>
      <c r="E253" s="56">
        <v>690</v>
      </c>
      <c r="F253" s="45">
        <v>15380</v>
      </c>
      <c r="G253" s="56">
        <f t="shared" si="7"/>
        <v>16070</v>
      </c>
      <c r="H253" s="47">
        <v>1.3968</v>
      </c>
      <c r="I253" s="43">
        <v>2.7936000000000001</v>
      </c>
      <c r="J253" s="48">
        <v>1.5826</v>
      </c>
      <c r="K253" s="47"/>
      <c r="L253" s="42"/>
      <c r="M253" s="48"/>
    </row>
    <row r="254" spans="1:13" x14ac:dyDescent="0.25">
      <c r="A254" s="43" t="s">
        <v>285</v>
      </c>
      <c r="B254" s="56">
        <v>682614.59</v>
      </c>
      <c r="C254" s="45">
        <v>265989.40999999997</v>
      </c>
      <c r="D254" s="56">
        <f t="shared" si="6"/>
        <v>948604</v>
      </c>
      <c r="E254" s="56">
        <v>480</v>
      </c>
      <c r="F254" s="45">
        <v>7669167</v>
      </c>
      <c r="G254" s="56">
        <f t="shared" si="7"/>
        <v>7669647</v>
      </c>
      <c r="H254" s="47">
        <v>1.3</v>
      </c>
      <c r="I254" s="43">
        <v>2.6</v>
      </c>
      <c r="J254" s="48">
        <v>1.3</v>
      </c>
      <c r="K254" s="47"/>
      <c r="L254" s="42"/>
      <c r="M254" s="48"/>
    </row>
    <row r="255" spans="1:13" x14ac:dyDescent="0.25">
      <c r="A255" s="43" t="s">
        <v>286</v>
      </c>
      <c r="B255" s="56">
        <v>533914.03</v>
      </c>
      <c r="C255" s="45">
        <v>331139.07</v>
      </c>
      <c r="D255" s="56">
        <f t="shared" si="6"/>
        <v>865053.10000000009</v>
      </c>
      <c r="E255" s="56">
        <v>17582</v>
      </c>
      <c r="F255" s="45">
        <v>585371</v>
      </c>
      <c r="G255" s="56">
        <f t="shared" si="7"/>
        <v>602953</v>
      </c>
      <c r="H255" s="47">
        <v>1.3968</v>
      </c>
      <c r="I255" s="43">
        <v>2.7936000000000001</v>
      </c>
      <c r="J255" s="48">
        <v>1.5826</v>
      </c>
      <c r="K255" s="47"/>
      <c r="L255" s="42"/>
      <c r="M255" s="48"/>
    </row>
    <row r="256" spans="1:13" x14ac:dyDescent="0.25">
      <c r="A256" s="43" t="s">
        <v>287</v>
      </c>
      <c r="B256" s="56">
        <v>312275.06</v>
      </c>
      <c r="C256" s="45">
        <v>23449.65</v>
      </c>
      <c r="D256" s="56">
        <f t="shared" si="6"/>
        <v>335724.71</v>
      </c>
      <c r="E256" s="56">
        <v>200</v>
      </c>
      <c r="F256" s="45">
        <v>29174</v>
      </c>
      <c r="G256" s="56">
        <f t="shared" si="7"/>
        <v>29374</v>
      </c>
      <c r="H256" s="47">
        <v>1.3968</v>
      </c>
      <c r="I256" s="43">
        <v>2.7936000000000001</v>
      </c>
      <c r="J256" s="48">
        <v>1.5826</v>
      </c>
      <c r="K256" s="47"/>
      <c r="L256" s="42"/>
      <c r="M256" s="48"/>
    </row>
    <row r="257" spans="1:13" x14ac:dyDescent="0.25">
      <c r="A257" s="43" t="s">
        <v>288</v>
      </c>
      <c r="B257" s="56">
        <v>1219060.22</v>
      </c>
      <c r="C257" s="45">
        <v>244919.19</v>
      </c>
      <c r="D257" s="56">
        <f t="shared" si="6"/>
        <v>1463979.41</v>
      </c>
      <c r="E257" s="56">
        <v>991</v>
      </c>
      <c r="F257" s="45">
        <v>6955461</v>
      </c>
      <c r="G257" s="56">
        <f t="shared" si="7"/>
        <v>6956452</v>
      </c>
      <c r="H257" s="47">
        <v>1.3968</v>
      </c>
      <c r="I257" s="43">
        <v>2.7936000000000001</v>
      </c>
      <c r="J257" s="48">
        <v>1.5826</v>
      </c>
      <c r="K257" s="47"/>
      <c r="L257" s="42"/>
      <c r="M257" s="48"/>
    </row>
    <row r="258" spans="1:13" x14ac:dyDescent="0.25">
      <c r="A258" s="43" t="s">
        <v>289</v>
      </c>
      <c r="B258" s="56">
        <v>1140762.1399999999</v>
      </c>
      <c r="C258" s="45">
        <v>173749.44</v>
      </c>
      <c r="D258" s="56">
        <f t="shared" si="6"/>
        <v>1314511.5799999998</v>
      </c>
      <c r="E258" s="56">
        <v>1017</v>
      </c>
      <c r="F258" s="45">
        <v>80175</v>
      </c>
      <c r="G258" s="56">
        <f t="shared" si="7"/>
        <v>81192</v>
      </c>
      <c r="H258" s="47">
        <v>1.3968</v>
      </c>
      <c r="I258" s="43">
        <v>2.7936000000000001</v>
      </c>
      <c r="J258" s="48">
        <v>1.5826</v>
      </c>
      <c r="K258" s="47"/>
      <c r="L258" s="42"/>
      <c r="M258" s="48"/>
    </row>
    <row r="259" spans="1:13" x14ac:dyDescent="0.25">
      <c r="A259" s="43" t="s">
        <v>290</v>
      </c>
      <c r="B259" s="56">
        <v>507835.16</v>
      </c>
      <c r="C259" s="45">
        <v>139204.45000000001</v>
      </c>
      <c r="D259" s="56">
        <f t="shared" si="6"/>
        <v>647039.61</v>
      </c>
      <c r="E259" s="56">
        <v>18919</v>
      </c>
      <c r="F259" s="45">
        <v>88901</v>
      </c>
      <c r="G259" s="56">
        <f t="shared" si="7"/>
        <v>107820</v>
      </c>
      <c r="H259" s="47">
        <v>1.3968</v>
      </c>
      <c r="I259" s="43">
        <v>2.7936000000000001</v>
      </c>
      <c r="J259" s="48">
        <v>1.5826</v>
      </c>
      <c r="K259" s="47"/>
      <c r="L259" s="42"/>
      <c r="M259" s="48"/>
    </row>
    <row r="260" spans="1:13" x14ac:dyDescent="0.25">
      <c r="A260" s="43" t="s">
        <v>291</v>
      </c>
      <c r="B260" s="56">
        <v>520342.76</v>
      </c>
      <c r="C260" s="45">
        <v>14159.51</v>
      </c>
      <c r="D260" s="56">
        <f t="shared" ref="D260:D302" si="8">SUM(B260:C260)</f>
        <v>534502.27</v>
      </c>
      <c r="E260" s="56">
        <v>6383</v>
      </c>
      <c r="F260" s="45">
        <v>34523</v>
      </c>
      <c r="G260" s="56">
        <f t="shared" ref="G260:G302" si="9">SUM(E260:F260)</f>
        <v>40906</v>
      </c>
      <c r="H260" s="47">
        <v>0.99770000000000003</v>
      </c>
      <c r="I260" s="43">
        <v>1.9954000000000001</v>
      </c>
      <c r="J260" s="48">
        <v>1.1304000000000001</v>
      </c>
      <c r="K260" s="47"/>
      <c r="L260" s="42"/>
      <c r="M260" s="48"/>
    </row>
    <row r="261" spans="1:13" x14ac:dyDescent="0.25">
      <c r="A261" s="43" t="s">
        <v>292</v>
      </c>
      <c r="B261" s="56">
        <v>1676318</v>
      </c>
      <c r="C261" s="45">
        <v>458952</v>
      </c>
      <c r="D261" s="56">
        <f t="shared" si="8"/>
        <v>2135270</v>
      </c>
      <c r="E261" s="56">
        <v>6368</v>
      </c>
      <c r="F261" s="45">
        <v>608279</v>
      </c>
      <c r="G261" s="56">
        <f t="shared" si="9"/>
        <v>614647</v>
      </c>
      <c r="H261" s="47">
        <v>1.3968</v>
      </c>
      <c r="I261" s="43">
        <v>2.7936000000000001</v>
      </c>
      <c r="J261" s="48">
        <v>1.5826</v>
      </c>
      <c r="K261" s="47"/>
      <c r="L261" s="42"/>
      <c r="M261" s="48"/>
    </row>
    <row r="262" spans="1:13" x14ac:dyDescent="0.25">
      <c r="A262" s="43" t="s">
        <v>293</v>
      </c>
      <c r="B262" s="56">
        <v>359538</v>
      </c>
      <c r="C262" s="45">
        <v>615521</v>
      </c>
      <c r="D262" s="56">
        <f t="shared" si="8"/>
        <v>975059</v>
      </c>
      <c r="E262" s="56">
        <v>1370</v>
      </c>
      <c r="F262" s="45">
        <v>44942</v>
      </c>
      <c r="G262" s="56">
        <f t="shared" si="9"/>
        <v>46312</v>
      </c>
      <c r="H262" s="47">
        <v>1.3968</v>
      </c>
      <c r="I262" s="43">
        <v>2.7936000000000001</v>
      </c>
      <c r="J262" s="48">
        <v>1.5826</v>
      </c>
      <c r="K262" s="47"/>
      <c r="L262" s="42"/>
      <c r="M262" s="48"/>
    </row>
    <row r="263" spans="1:13" x14ac:dyDescent="0.25">
      <c r="A263" s="43" t="s">
        <v>294</v>
      </c>
      <c r="B263" s="56">
        <v>1666754.07</v>
      </c>
      <c r="C263" s="45">
        <v>362726.40000000002</v>
      </c>
      <c r="D263" s="56">
        <f t="shared" si="8"/>
        <v>2029480.4700000002</v>
      </c>
      <c r="E263" s="56">
        <v>2605</v>
      </c>
      <c r="F263" s="45">
        <v>2219553</v>
      </c>
      <c r="G263" s="56">
        <f t="shared" si="9"/>
        <v>2222158</v>
      </c>
      <c r="H263" s="47">
        <v>1.3968</v>
      </c>
      <c r="I263" s="43">
        <v>2.7936000000000001</v>
      </c>
      <c r="J263" s="48">
        <v>1.5826</v>
      </c>
      <c r="K263" s="47"/>
      <c r="L263" s="42"/>
      <c r="M263" s="48"/>
    </row>
    <row r="264" spans="1:13" x14ac:dyDescent="0.25">
      <c r="A264" s="43" t="s">
        <v>295</v>
      </c>
      <c r="B264" s="56">
        <v>78838</v>
      </c>
      <c r="C264" s="45">
        <v>133871.42000000001</v>
      </c>
      <c r="D264" s="56">
        <f t="shared" si="8"/>
        <v>212709.42</v>
      </c>
      <c r="E264" s="56">
        <v>2892</v>
      </c>
      <c r="F264" s="45">
        <v>22160</v>
      </c>
      <c r="G264" s="56">
        <f t="shared" si="9"/>
        <v>25052</v>
      </c>
      <c r="H264" s="47">
        <v>1.3968</v>
      </c>
      <c r="I264" s="43">
        <v>2.7936000000000001</v>
      </c>
      <c r="J264" s="48">
        <v>1.5826</v>
      </c>
      <c r="K264" s="47"/>
      <c r="L264" s="42"/>
      <c r="M264" s="48"/>
    </row>
    <row r="265" spans="1:13" x14ac:dyDescent="0.25">
      <c r="A265" s="43" t="s">
        <v>296</v>
      </c>
      <c r="B265" s="56">
        <v>146070.46</v>
      </c>
      <c r="C265" s="45">
        <v>48473.95</v>
      </c>
      <c r="D265" s="56">
        <f t="shared" si="8"/>
        <v>194544.40999999997</v>
      </c>
      <c r="E265" s="56">
        <v>720</v>
      </c>
      <c r="F265" s="45">
        <v>3966</v>
      </c>
      <c r="G265" s="56">
        <f t="shared" si="9"/>
        <v>4686</v>
      </c>
      <c r="H265" s="47">
        <v>1.3968</v>
      </c>
      <c r="I265" s="43">
        <v>2.7936000000000001</v>
      </c>
      <c r="J265" s="48">
        <v>1.5826</v>
      </c>
      <c r="K265" s="47"/>
      <c r="L265" s="42"/>
      <c r="M265" s="48"/>
    </row>
    <row r="266" spans="1:13" x14ac:dyDescent="0.25">
      <c r="A266" s="43" t="s">
        <v>297</v>
      </c>
      <c r="B266" s="56">
        <v>287951</v>
      </c>
      <c r="C266" s="45">
        <v>24756</v>
      </c>
      <c r="D266" s="56">
        <f t="shared" si="8"/>
        <v>312707</v>
      </c>
      <c r="E266" s="56">
        <v>13244</v>
      </c>
      <c r="F266" s="45">
        <v>59881</v>
      </c>
      <c r="G266" s="56">
        <f t="shared" si="9"/>
        <v>73125</v>
      </c>
      <c r="H266" s="47">
        <v>1.3219000000000001</v>
      </c>
      <c r="I266" s="43">
        <v>2.6438000000000001</v>
      </c>
      <c r="J266" s="48">
        <v>1.4977</v>
      </c>
      <c r="K266" s="47"/>
      <c r="L266" s="42"/>
      <c r="M266" s="48"/>
    </row>
    <row r="267" spans="1:13" x14ac:dyDescent="0.25">
      <c r="A267" s="43" t="s">
        <v>298</v>
      </c>
      <c r="B267" s="56">
        <v>395642</v>
      </c>
      <c r="C267" s="45">
        <v>20062</v>
      </c>
      <c r="D267" s="56">
        <f t="shared" si="8"/>
        <v>415704</v>
      </c>
      <c r="E267" s="56">
        <v>1366</v>
      </c>
      <c r="F267" s="45">
        <v>6515</v>
      </c>
      <c r="G267" s="56">
        <f t="shared" si="9"/>
        <v>7881</v>
      </c>
      <c r="H267" s="47">
        <v>1.3968</v>
      </c>
      <c r="I267" s="43">
        <v>2.7936000000000001</v>
      </c>
      <c r="J267" s="48">
        <v>1.5826</v>
      </c>
      <c r="K267" s="47"/>
      <c r="L267" s="42"/>
      <c r="M267" s="48"/>
    </row>
    <row r="268" spans="1:13" x14ac:dyDescent="0.25">
      <c r="A268" s="43" t="s">
        <v>299</v>
      </c>
      <c r="B268" s="56">
        <v>395344.78</v>
      </c>
      <c r="C268" s="45">
        <v>27114.61</v>
      </c>
      <c r="D268" s="56">
        <f t="shared" si="8"/>
        <v>422459.39</v>
      </c>
      <c r="E268" s="56">
        <v>7098</v>
      </c>
      <c r="F268" s="45">
        <v>24176</v>
      </c>
      <c r="G268" s="56">
        <f t="shared" si="9"/>
        <v>31274</v>
      </c>
      <c r="H268" s="47">
        <v>1.3968</v>
      </c>
      <c r="I268" s="43">
        <v>2.7936000000000001</v>
      </c>
      <c r="J268" s="48">
        <v>1.5826</v>
      </c>
      <c r="K268" s="47"/>
      <c r="L268" s="42"/>
      <c r="M268" s="48"/>
    </row>
    <row r="269" spans="1:13" x14ac:dyDescent="0.25">
      <c r="A269" s="43" t="s">
        <v>300</v>
      </c>
      <c r="B269" s="56">
        <v>253267.19</v>
      </c>
      <c r="C269" s="45">
        <v>56984.59</v>
      </c>
      <c r="D269" s="56">
        <f t="shared" si="8"/>
        <v>310251.78000000003</v>
      </c>
      <c r="E269" s="56">
        <v>2960</v>
      </c>
      <c r="F269" s="45">
        <v>18329</v>
      </c>
      <c r="G269" s="56">
        <f t="shared" si="9"/>
        <v>21289</v>
      </c>
      <c r="H269" s="47">
        <v>1.3968</v>
      </c>
      <c r="I269" s="43">
        <v>2.7936000000000001</v>
      </c>
      <c r="J269" s="48">
        <v>1.5826</v>
      </c>
      <c r="K269" s="47"/>
      <c r="L269" s="42"/>
      <c r="M269" s="48"/>
    </row>
    <row r="270" spans="1:13" x14ac:dyDescent="0.25">
      <c r="A270" s="43" t="s">
        <v>301</v>
      </c>
      <c r="B270" s="56">
        <v>1162065.45</v>
      </c>
      <c r="C270" s="45">
        <v>781788.33</v>
      </c>
      <c r="D270" s="56">
        <f t="shared" si="8"/>
        <v>1943853.7799999998</v>
      </c>
      <c r="E270" s="56">
        <v>16189</v>
      </c>
      <c r="F270" s="45">
        <v>729660</v>
      </c>
      <c r="G270" s="56">
        <f t="shared" si="9"/>
        <v>745849</v>
      </c>
      <c r="H270" s="47">
        <v>1.3968</v>
      </c>
      <c r="I270" s="43">
        <v>2.7936000000000001</v>
      </c>
      <c r="J270" s="48">
        <v>1.5826</v>
      </c>
      <c r="K270" s="47"/>
      <c r="L270" s="42"/>
      <c r="M270" s="48"/>
    </row>
    <row r="271" spans="1:13" x14ac:dyDescent="0.25">
      <c r="A271" s="43" t="s">
        <v>302</v>
      </c>
      <c r="B271" s="56">
        <v>244550.75</v>
      </c>
      <c r="C271" s="45">
        <v>21815.46</v>
      </c>
      <c r="D271" s="56">
        <f t="shared" si="8"/>
        <v>266366.21000000002</v>
      </c>
      <c r="E271" s="56">
        <v>3704</v>
      </c>
      <c r="F271" s="45">
        <v>49445</v>
      </c>
      <c r="G271" s="56">
        <f t="shared" si="9"/>
        <v>53149</v>
      </c>
      <c r="H271" s="47">
        <v>1.3968</v>
      </c>
      <c r="I271" s="43">
        <v>2.7936000000000001</v>
      </c>
      <c r="J271" s="48">
        <v>1.5826</v>
      </c>
      <c r="K271" s="47"/>
      <c r="L271" s="42"/>
      <c r="M271" s="48"/>
    </row>
    <row r="272" spans="1:13" x14ac:dyDescent="0.25">
      <c r="A272" s="43" t="s">
        <v>303</v>
      </c>
      <c r="B272" s="56">
        <v>596358.55700000003</v>
      </c>
      <c r="C272" s="45">
        <v>35523</v>
      </c>
      <c r="D272" s="56">
        <f t="shared" si="8"/>
        <v>631881.55700000003</v>
      </c>
      <c r="E272" s="56">
        <v>2197.89</v>
      </c>
      <c r="F272" s="45">
        <v>3488.6</v>
      </c>
      <c r="G272" s="56">
        <f t="shared" si="9"/>
        <v>5686.49</v>
      </c>
      <c r="H272" s="47">
        <v>1.1927000000000001</v>
      </c>
      <c r="I272" s="43">
        <v>2.3854000000000002</v>
      </c>
      <c r="J272" s="48">
        <v>1.5826</v>
      </c>
      <c r="K272" s="47"/>
      <c r="L272" s="42"/>
      <c r="M272" s="48"/>
    </row>
    <row r="273" spans="1:13" x14ac:dyDescent="0.25">
      <c r="A273" s="43" t="s">
        <v>304</v>
      </c>
      <c r="B273" s="56">
        <v>519901.66</v>
      </c>
      <c r="C273" s="45">
        <v>129692.19</v>
      </c>
      <c r="D273" s="56">
        <f t="shared" si="8"/>
        <v>649593.85</v>
      </c>
      <c r="E273" s="56">
        <v>6874</v>
      </c>
      <c r="F273" s="45">
        <v>32123</v>
      </c>
      <c r="G273" s="56">
        <f t="shared" si="9"/>
        <v>38997</v>
      </c>
      <c r="H273" s="47">
        <v>1.3968</v>
      </c>
      <c r="I273" s="43">
        <v>2.7936000000000001</v>
      </c>
      <c r="J273" s="48">
        <v>1.5826</v>
      </c>
      <c r="K273" s="47"/>
      <c r="L273" s="42"/>
      <c r="M273" s="48"/>
    </row>
    <row r="274" spans="1:13" x14ac:dyDescent="0.25">
      <c r="A274" s="43" t="s">
        <v>305</v>
      </c>
      <c r="B274" s="56">
        <v>936423</v>
      </c>
      <c r="C274" s="45">
        <v>398223</v>
      </c>
      <c r="D274" s="56">
        <f t="shared" si="8"/>
        <v>1334646</v>
      </c>
      <c r="E274" s="56">
        <v>5713</v>
      </c>
      <c r="F274" s="45">
        <v>1383724</v>
      </c>
      <c r="G274" s="56">
        <f t="shared" si="9"/>
        <v>1389437</v>
      </c>
      <c r="H274" s="47">
        <v>1.3968</v>
      </c>
      <c r="I274" s="43">
        <v>2.7936000000000001</v>
      </c>
      <c r="J274" s="48">
        <v>1.5826</v>
      </c>
      <c r="K274" s="47"/>
      <c r="L274" s="42"/>
      <c r="M274" s="48"/>
    </row>
    <row r="275" spans="1:13" x14ac:dyDescent="0.25">
      <c r="A275" s="43" t="s">
        <v>306</v>
      </c>
      <c r="B275" s="56">
        <v>817992.61300000001</v>
      </c>
      <c r="C275" s="45">
        <v>96932.5</v>
      </c>
      <c r="D275" s="56">
        <f t="shared" si="8"/>
        <v>914925.11300000001</v>
      </c>
      <c r="E275" s="56">
        <v>34419.279999999999</v>
      </c>
      <c r="F275" s="45">
        <v>134027.5</v>
      </c>
      <c r="G275" s="56">
        <f t="shared" si="9"/>
        <v>168446.78</v>
      </c>
      <c r="H275" s="47">
        <v>1.3968</v>
      </c>
      <c r="I275" s="43">
        <v>2.7936000000000001</v>
      </c>
      <c r="J275" s="48">
        <v>1.5826</v>
      </c>
      <c r="K275" s="47"/>
      <c r="L275" s="42"/>
      <c r="M275" s="48"/>
    </row>
    <row r="276" spans="1:13" x14ac:dyDescent="0.25">
      <c r="A276" s="43" t="s">
        <v>307</v>
      </c>
      <c r="B276" s="56">
        <v>836656.24</v>
      </c>
      <c r="C276" s="45">
        <v>1735001.5</v>
      </c>
      <c r="D276" s="56">
        <f t="shared" si="8"/>
        <v>2571657.7400000002</v>
      </c>
      <c r="E276" s="56">
        <v>8919</v>
      </c>
      <c r="F276" s="45">
        <v>469037</v>
      </c>
      <c r="G276" s="56">
        <f t="shared" si="9"/>
        <v>477956</v>
      </c>
      <c r="H276" s="47">
        <v>1.3968</v>
      </c>
      <c r="I276" s="43">
        <v>2.7936000000000001</v>
      </c>
      <c r="J276" s="48">
        <v>1.5826</v>
      </c>
      <c r="K276" s="47"/>
      <c r="L276" s="42"/>
      <c r="M276" s="48"/>
    </row>
    <row r="277" spans="1:13" x14ac:dyDescent="0.25">
      <c r="A277" s="43" t="s">
        <v>337</v>
      </c>
      <c r="B277" s="56">
        <v>534655.42000000004</v>
      </c>
      <c r="C277" s="45">
        <v>6492.43</v>
      </c>
      <c r="D277" s="56">
        <f t="shared" si="8"/>
        <v>541147.85000000009</v>
      </c>
      <c r="E277" s="56">
        <v>1330</v>
      </c>
      <c r="F277" s="45">
        <v>1840</v>
      </c>
      <c r="G277" s="56">
        <f t="shared" si="9"/>
        <v>3170</v>
      </c>
      <c r="H277" s="47">
        <v>1.3968</v>
      </c>
      <c r="I277" s="43">
        <v>2.7936000000000001</v>
      </c>
      <c r="J277" s="48">
        <v>1.5826</v>
      </c>
      <c r="K277" s="47"/>
      <c r="L277" s="42"/>
      <c r="M277" s="48"/>
    </row>
    <row r="278" spans="1:13" x14ac:dyDescent="0.25">
      <c r="A278" s="43" t="s">
        <v>308</v>
      </c>
      <c r="B278" s="56">
        <v>319194.96600000001</v>
      </c>
      <c r="C278" s="45">
        <v>14282</v>
      </c>
      <c r="D278" s="56">
        <f t="shared" si="8"/>
        <v>333476.96600000001</v>
      </c>
      <c r="E278" s="56">
        <v>37911.440000000002</v>
      </c>
      <c r="F278" s="45">
        <v>18067</v>
      </c>
      <c r="G278" s="56">
        <f t="shared" si="9"/>
        <v>55978.44</v>
      </c>
      <c r="H278" s="47">
        <v>1.3968</v>
      </c>
      <c r="I278" s="43">
        <v>2.7936000000000001</v>
      </c>
      <c r="J278" s="48">
        <v>1.5826</v>
      </c>
      <c r="K278" s="47"/>
      <c r="L278" s="42"/>
      <c r="M278" s="48"/>
    </row>
    <row r="279" spans="1:13" x14ac:dyDescent="0.25">
      <c r="A279" s="43" t="s">
        <v>309</v>
      </c>
      <c r="B279" s="56">
        <v>275380.03000000003</v>
      </c>
      <c r="C279" s="45">
        <v>413705.24</v>
      </c>
      <c r="D279" s="56">
        <f t="shared" si="8"/>
        <v>689085.27</v>
      </c>
      <c r="E279" s="56">
        <v>7810</v>
      </c>
      <c r="F279" s="45">
        <v>641473</v>
      </c>
      <c r="G279" s="56">
        <f t="shared" si="9"/>
        <v>649283</v>
      </c>
      <c r="H279" s="47">
        <v>1.3968</v>
      </c>
      <c r="I279" s="43">
        <v>2.7936000000000001</v>
      </c>
      <c r="J279" s="48">
        <v>1.5826</v>
      </c>
      <c r="K279" s="47"/>
      <c r="L279" s="42"/>
      <c r="M279" s="48"/>
    </row>
    <row r="280" spans="1:13" x14ac:dyDescent="0.25">
      <c r="A280" s="43" t="s">
        <v>310</v>
      </c>
      <c r="B280" s="56">
        <v>334666</v>
      </c>
      <c r="C280" s="45">
        <v>85256</v>
      </c>
      <c r="D280" s="56">
        <f t="shared" si="8"/>
        <v>419922</v>
      </c>
      <c r="E280" s="56">
        <v>1270</v>
      </c>
      <c r="F280" s="45">
        <v>21964</v>
      </c>
      <c r="G280" s="56">
        <f t="shared" si="9"/>
        <v>23234</v>
      </c>
      <c r="H280" s="47">
        <v>1.3219000000000001</v>
      </c>
      <c r="I280" s="43">
        <v>2.6438000000000001</v>
      </c>
      <c r="J280" s="48">
        <v>1.4977</v>
      </c>
      <c r="K280" s="47"/>
      <c r="L280" s="42"/>
      <c r="M280" s="48"/>
    </row>
    <row r="281" spans="1:13" x14ac:dyDescent="0.25">
      <c r="A281" s="43" t="s">
        <v>311</v>
      </c>
      <c r="B281" s="56">
        <v>972459.75</v>
      </c>
      <c r="C281" s="45">
        <v>167472</v>
      </c>
      <c r="D281" s="56">
        <f t="shared" si="8"/>
        <v>1139931.75</v>
      </c>
      <c r="E281" s="56">
        <v>8005</v>
      </c>
      <c r="F281" s="45">
        <v>626760</v>
      </c>
      <c r="G281" s="56">
        <f t="shared" si="9"/>
        <v>634765</v>
      </c>
      <c r="H281" s="47">
        <v>1.3219000000000001</v>
      </c>
      <c r="I281" s="43">
        <v>2.6438000000000001</v>
      </c>
      <c r="J281" s="48">
        <v>1.4977</v>
      </c>
      <c r="K281" s="47"/>
      <c r="L281" s="42"/>
      <c r="M281" s="48"/>
    </row>
    <row r="282" spans="1:13" x14ac:dyDescent="0.25">
      <c r="A282" s="43" t="s">
        <v>312</v>
      </c>
      <c r="B282" s="56">
        <v>364980.73</v>
      </c>
      <c r="C282" s="45">
        <v>81292.960000000006</v>
      </c>
      <c r="D282" s="56">
        <f t="shared" si="8"/>
        <v>446273.69</v>
      </c>
      <c r="E282" s="56">
        <v>22280</v>
      </c>
      <c r="F282" s="45">
        <v>199527</v>
      </c>
      <c r="G282" s="56">
        <f t="shared" si="9"/>
        <v>221807</v>
      </c>
      <c r="H282" s="47">
        <v>1.3968</v>
      </c>
      <c r="I282" s="43">
        <v>2.7936000000000001</v>
      </c>
      <c r="J282" s="48">
        <v>1.5826</v>
      </c>
      <c r="K282" s="47"/>
      <c r="L282" s="42"/>
      <c r="M282" s="48"/>
    </row>
    <row r="283" spans="1:13" x14ac:dyDescent="0.25">
      <c r="A283" s="43" t="s">
        <v>313</v>
      </c>
      <c r="B283" s="56">
        <v>532626</v>
      </c>
      <c r="C283" s="45">
        <v>81860</v>
      </c>
      <c r="D283" s="56">
        <f t="shared" si="8"/>
        <v>614486</v>
      </c>
      <c r="E283" s="56">
        <v>3496</v>
      </c>
      <c r="F283" s="45">
        <v>349916</v>
      </c>
      <c r="G283" s="56">
        <f t="shared" si="9"/>
        <v>353412</v>
      </c>
      <c r="H283" s="47">
        <v>1.2714000000000001</v>
      </c>
      <c r="I283" s="43">
        <v>2.5428000000000002</v>
      </c>
      <c r="J283" s="48">
        <v>1.4404999999999999</v>
      </c>
      <c r="K283" s="47"/>
      <c r="L283" s="42"/>
      <c r="M283" s="48"/>
    </row>
    <row r="284" spans="1:13" x14ac:dyDescent="0.25">
      <c r="A284" s="43" t="s">
        <v>314</v>
      </c>
      <c r="B284" s="56">
        <v>162756.78599999999</v>
      </c>
      <c r="C284" s="45">
        <v>39536.019999999997</v>
      </c>
      <c r="D284" s="56">
        <f t="shared" si="8"/>
        <v>202292.80599999998</v>
      </c>
      <c r="E284" s="56">
        <v>16574.439999999999</v>
      </c>
      <c r="F284" s="45">
        <v>22282.6</v>
      </c>
      <c r="G284" s="56">
        <f t="shared" si="9"/>
        <v>38857.039999999994</v>
      </c>
      <c r="H284" s="47">
        <v>1.3968</v>
      </c>
      <c r="I284" s="43">
        <v>2.7936000000000001</v>
      </c>
      <c r="J284" s="48">
        <v>1.5826</v>
      </c>
      <c r="K284" s="47"/>
      <c r="L284" s="42"/>
      <c r="M284" s="48"/>
    </row>
    <row r="285" spans="1:13" x14ac:dyDescent="0.25">
      <c r="A285" s="43" t="s">
        <v>315</v>
      </c>
      <c r="B285" s="56">
        <v>764094</v>
      </c>
      <c r="C285" s="45">
        <v>60644</v>
      </c>
      <c r="D285" s="56">
        <f t="shared" si="8"/>
        <v>824738</v>
      </c>
      <c r="E285" s="56">
        <v>19867</v>
      </c>
      <c r="F285" s="45">
        <v>2803749</v>
      </c>
      <c r="G285" s="56">
        <f t="shared" si="9"/>
        <v>2823616</v>
      </c>
      <c r="H285" s="47">
        <v>1.3219000000000001</v>
      </c>
      <c r="I285" s="43">
        <v>2.6438000000000001</v>
      </c>
      <c r="J285" s="48">
        <v>1.4977</v>
      </c>
      <c r="K285" s="47"/>
      <c r="L285" s="42"/>
      <c r="M285" s="48"/>
    </row>
    <row r="286" spans="1:13" x14ac:dyDescent="0.25">
      <c r="A286" s="43" t="s">
        <v>316</v>
      </c>
      <c r="B286" s="56">
        <v>474917.5</v>
      </c>
      <c r="C286" s="45">
        <v>49333</v>
      </c>
      <c r="D286" s="56">
        <f t="shared" si="8"/>
        <v>524250.5</v>
      </c>
      <c r="E286" s="56">
        <v>11287</v>
      </c>
      <c r="F286" s="45">
        <v>36156</v>
      </c>
      <c r="G286" s="56">
        <f t="shared" si="9"/>
        <v>47443</v>
      </c>
      <c r="H286" s="47">
        <v>1.3219000000000001</v>
      </c>
      <c r="I286" s="43">
        <v>2.6438000000000001</v>
      </c>
      <c r="J286" s="48">
        <v>1.4977</v>
      </c>
      <c r="K286" s="47"/>
      <c r="L286" s="42"/>
      <c r="M286" s="48"/>
    </row>
    <row r="287" spans="1:13" x14ac:dyDescent="0.25">
      <c r="A287" s="43" t="s">
        <v>317</v>
      </c>
      <c r="B287" s="56">
        <v>1420977.36</v>
      </c>
      <c r="C287" s="45">
        <v>212088.09</v>
      </c>
      <c r="D287" s="56">
        <f t="shared" si="8"/>
        <v>1633065.4500000002</v>
      </c>
      <c r="E287" s="56">
        <v>3266.1</v>
      </c>
      <c r="F287" s="45">
        <v>17072.669999999998</v>
      </c>
      <c r="G287" s="56">
        <f t="shared" si="9"/>
        <v>20338.769999999997</v>
      </c>
      <c r="H287" s="47">
        <v>1.3968</v>
      </c>
      <c r="I287" s="43">
        <v>2.7936000000000001</v>
      </c>
      <c r="J287" s="48">
        <v>1.5826</v>
      </c>
      <c r="K287" s="47"/>
      <c r="L287" s="42"/>
      <c r="M287" s="48"/>
    </row>
    <row r="288" spans="1:13" x14ac:dyDescent="0.25">
      <c r="A288" s="43" t="s">
        <v>318</v>
      </c>
      <c r="B288" s="56">
        <v>558709.02</v>
      </c>
      <c r="C288" s="45">
        <v>69597.09</v>
      </c>
      <c r="D288" s="56">
        <f t="shared" si="8"/>
        <v>628306.11</v>
      </c>
      <c r="E288" s="56">
        <v>42152</v>
      </c>
      <c r="F288" s="45">
        <v>187618</v>
      </c>
      <c r="G288" s="56">
        <f t="shared" si="9"/>
        <v>229770</v>
      </c>
      <c r="H288" s="47">
        <v>1.3968</v>
      </c>
      <c r="I288" s="43">
        <v>2.7936000000000001</v>
      </c>
      <c r="J288" s="48">
        <v>1.5826</v>
      </c>
      <c r="K288" s="47"/>
      <c r="L288" s="42"/>
      <c r="M288" s="48"/>
    </row>
    <row r="289" spans="1:13" x14ac:dyDescent="0.25">
      <c r="A289" s="43" t="s">
        <v>319</v>
      </c>
      <c r="B289" s="56">
        <v>706925.41</v>
      </c>
      <c r="C289" s="45">
        <v>111872.82</v>
      </c>
      <c r="D289" s="56">
        <f t="shared" si="8"/>
        <v>818798.23</v>
      </c>
      <c r="E289" s="56">
        <v>4234</v>
      </c>
      <c r="F289" s="45">
        <v>212743</v>
      </c>
      <c r="G289" s="56">
        <f t="shared" si="9"/>
        <v>216977</v>
      </c>
      <c r="H289" s="47">
        <v>1.3968</v>
      </c>
      <c r="I289" s="43">
        <v>2.7936000000000001</v>
      </c>
      <c r="J289" s="48">
        <v>1.5826</v>
      </c>
      <c r="K289" s="47"/>
      <c r="L289" s="42"/>
      <c r="M289" s="48"/>
    </row>
    <row r="290" spans="1:13" x14ac:dyDescent="0.25">
      <c r="A290" s="43" t="s">
        <v>320</v>
      </c>
      <c r="B290" s="56">
        <v>446084.48200000002</v>
      </c>
      <c r="C290" s="45">
        <v>197360.77</v>
      </c>
      <c r="D290" s="56">
        <f t="shared" si="8"/>
        <v>643445.25199999998</v>
      </c>
      <c r="E290" s="56">
        <v>1453.78</v>
      </c>
      <c r="F290" s="45">
        <v>27836</v>
      </c>
      <c r="G290" s="56">
        <f t="shared" si="9"/>
        <v>29289.78</v>
      </c>
      <c r="H290" s="47">
        <v>1.3968</v>
      </c>
      <c r="I290" s="43">
        <v>2.7936000000000001</v>
      </c>
      <c r="J290" s="48">
        <v>1.5826</v>
      </c>
      <c r="K290" s="47"/>
      <c r="L290" s="42"/>
      <c r="M290" s="48"/>
    </row>
    <row r="291" spans="1:13" x14ac:dyDescent="0.25">
      <c r="A291" s="43" t="s">
        <v>321</v>
      </c>
      <c r="B291" s="56">
        <v>728394.47</v>
      </c>
      <c r="C291" s="45">
        <v>20202.810000000001</v>
      </c>
      <c r="D291" s="56">
        <f t="shared" si="8"/>
        <v>748597.28</v>
      </c>
      <c r="E291" s="56">
        <v>11994</v>
      </c>
      <c r="F291" s="45">
        <v>15737</v>
      </c>
      <c r="G291" s="56">
        <f t="shared" si="9"/>
        <v>27731</v>
      </c>
      <c r="H291" s="47">
        <v>1.3968</v>
      </c>
      <c r="I291" s="43">
        <v>2.7936000000000001</v>
      </c>
      <c r="J291" s="48">
        <v>1.5826</v>
      </c>
      <c r="K291" s="47"/>
      <c r="L291" s="42"/>
      <c r="M291" s="48"/>
    </row>
    <row r="292" spans="1:13" x14ac:dyDescent="0.25">
      <c r="A292" s="43" t="s">
        <v>322</v>
      </c>
      <c r="B292" s="56">
        <v>857498.5</v>
      </c>
      <c r="C292" s="45">
        <v>49934</v>
      </c>
      <c r="D292" s="56">
        <f t="shared" si="8"/>
        <v>907432.5</v>
      </c>
      <c r="E292" s="56">
        <v>8112</v>
      </c>
      <c r="F292" s="45">
        <v>72400</v>
      </c>
      <c r="G292" s="56">
        <f t="shared" si="9"/>
        <v>80512</v>
      </c>
      <c r="H292" s="47">
        <v>1.3219000000000001</v>
      </c>
      <c r="I292" s="43">
        <v>2.6438000000000001</v>
      </c>
      <c r="J292" s="48">
        <v>1.4977</v>
      </c>
      <c r="K292" s="47"/>
      <c r="L292" s="42"/>
      <c r="M292" s="48"/>
    </row>
    <row r="293" spans="1:13" x14ac:dyDescent="0.25">
      <c r="A293" s="43" t="s">
        <v>323</v>
      </c>
      <c r="B293" s="56">
        <v>688214.66</v>
      </c>
      <c r="C293" s="45">
        <v>72877.34</v>
      </c>
      <c r="D293" s="56">
        <f t="shared" si="8"/>
        <v>761092</v>
      </c>
      <c r="E293" s="56">
        <v>3298</v>
      </c>
      <c r="F293" s="45">
        <v>482190</v>
      </c>
      <c r="G293" s="56">
        <f t="shared" si="9"/>
        <v>485488</v>
      </c>
      <c r="H293" s="47">
        <v>1.3968</v>
      </c>
      <c r="I293" s="43">
        <v>2.7936000000000001</v>
      </c>
      <c r="J293" s="48">
        <v>1.5826</v>
      </c>
      <c r="K293" s="47"/>
      <c r="L293" s="42"/>
      <c r="M293" s="48"/>
    </row>
    <row r="294" spans="1:13" x14ac:dyDescent="0.25">
      <c r="A294" s="43" t="s">
        <v>324</v>
      </c>
      <c r="B294" s="56">
        <v>269580.38</v>
      </c>
      <c r="C294" s="45">
        <v>337231.6</v>
      </c>
      <c r="D294" s="56">
        <f t="shared" si="8"/>
        <v>606811.98</v>
      </c>
      <c r="E294" s="56">
        <v>12947</v>
      </c>
      <c r="F294" s="45">
        <v>337861.79</v>
      </c>
      <c r="G294" s="56">
        <f t="shared" si="9"/>
        <v>350808.79</v>
      </c>
      <c r="H294" s="47">
        <v>1.3968</v>
      </c>
      <c r="I294" s="43">
        <v>2.7936000000000001</v>
      </c>
      <c r="J294" s="48">
        <v>1.5826</v>
      </c>
      <c r="K294" s="47"/>
      <c r="L294" s="42"/>
      <c r="M294" s="48"/>
    </row>
    <row r="295" spans="1:13" x14ac:dyDescent="0.25">
      <c r="A295" s="43" t="s">
        <v>325</v>
      </c>
      <c r="B295" s="56">
        <v>770027.11699999997</v>
      </c>
      <c r="C295" s="45">
        <v>86565.06</v>
      </c>
      <c r="D295" s="56">
        <f t="shared" si="8"/>
        <v>856592.17699999991</v>
      </c>
      <c r="E295" s="56">
        <v>53275.199999999997</v>
      </c>
      <c r="F295" s="45">
        <v>103881.2</v>
      </c>
      <c r="G295" s="56">
        <f t="shared" si="9"/>
        <v>157156.4</v>
      </c>
      <c r="H295" s="47">
        <v>1.3968</v>
      </c>
      <c r="I295" s="43">
        <v>2.7936000000000001</v>
      </c>
      <c r="J295" s="48">
        <v>1.5826</v>
      </c>
      <c r="K295" s="47"/>
      <c r="L295" s="42"/>
      <c r="M295" s="48"/>
    </row>
    <row r="296" spans="1:13" x14ac:dyDescent="0.25">
      <c r="A296" s="43" t="s">
        <v>326</v>
      </c>
      <c r="B296" s="56">
        <v>277349.28000000003</v>
      </c>
      <c r="C296" s="45">
        <v>28586.16</v>
      </c>
      <c r="D296" s="56">
        <f t="shared" si="8"/>
        <v>305935.44</v>
      </c>
      <c r="E296" s="56">
        <v>1690</v>
      </c>
      <c r="F296" s="45">
        <v>26580</v>
      </c>
      <c r="G296" s="56">
        <f t="shared" si="9"/>
        <v>28270</v>
      </c>
      <c r="H296" s="47">
        <v>1.3968</v>
      </c>
      <c r="I296" s="43">
        <v>2.7936000000000001</v>
      </c>
      <c r="J296" s="48">
        <v>1.5826</v>
      </c>
      <c r="K296" s="47"/>
      <c r="L296" s="42"/>
      <c r="M296" s="48"/>
    </row>
    <row r="297" spans="1:13" x14ac:dyDescent="0.25">
      <c r="A297" s="43" t="s">
        <v>327</v>
      </c>
      <c r="B297" s="56">
        <v>84745.16</v>
      </c>
      <c r="C297" s="45">
        <v>41628.82</v>
      </c>
      <c r="D297" s="56">
        <f t="shared" si="8"/>
        <v>126373.98000000001</v>
      </c>
      <c r="E297" s="56">
        <v>1890</v>
      </c>
      <c r="F297" s="45">
        <v>8860</v>
      </c>
      <c r="G297" s="56">
        <f t="shared" si="9"/>
        <v>10750</v>
      </c>
      <c r="H297" s="47">
        <v>1.3968</v>
      </c>
      <c r="I297" s="43">
        <v>2.7936000000000001</v>
      </c>
      <c r="J297" s="48">
        <v>1.5826</v>
      </c>
      <c r="K297" s="47"/>
      <c r="L297" s="42"/>
      <c r="M297" s="48"/>
    </row>
    <row r="298" spans="1:13" x14ac:dyDescent="0.25">
      <c r="A298" s="43" t="s">
        <v>328</v>
      </c>
      <c r="B298" s="56">
        <v>379746.59600000002</v>
      </c>
      <c r="C298" s="45">
        <v>29634.39</v>
      </c>
      <c r="D298" s="56">
        <f t="shared" si="8"/>
        <v>409380.98600000003</v>
      </c>
      <c r="E298" s="56">
        <v>70652.37</v>
      </c>
      <c r="F298" s="45">
        <v>76143.210000000006</v>
      </c>
      <c r="G298" s="56">
        <f t="shared" si="9"/>
        <v>146795.58000000002</v>
      </c>
      <c r="H298" s="47">
        <v>1.3968</v>
      </c>
      <c r="I298" s="43">
        <v>2.7936000000000001</v>
      </c>
      <c r="J298" s="48">
        <v>1.5826</v>
      </c>
      <c r="K298" s="47"/>
      <c r="L298" s="42"/>
      <c r="M298" s="48"/>
    </row>
    <row r="299" spans="1:13" x14ac:dyDescent="0.25">
      <c r="A299" s="43" t="s">
        <v>329</v>
      </c>
      <c r="B299" s="56">
        <v>256026.13</v>
      </c>
      <c r="C299" s="45">
        <v>29205.87</v>
      </c>
      <c r="D299" s="56">
        <f t="shared" si="8"/>
        <v>285232</v>
      </c>
      <c r="E299" s="56">
        <v>1884</v>
      </c>
      <c r="F299" s="45">
        <v>93213</v>
      </c>
      <c r="G299" s="56">
        <f t="shared" si="9"/>
        <v>95097</v>
      </c>
      <c r="H299" s="47">
        <v>1.3968</v>
      </c>
      <c r="I299" s="43">
        <v>2.7936000000000001</v>
      </c>
      <c r="J299" s="48">
        <v>1.5826</v>
      </c>
      <c r="K299" s="47"/>
      <c r="L299" s="42"/>
      <c r="M299" s="48"/>
    </row>
    <row r="300" spans="1:13" x14ac:dyDescent="0.25">
      <c r="A300" s="43" t="s">
        <v>330</v>
      </c>
      <c r="B300" s="56">
        <v>215641.13200000001</v>
      </c>
      <c r="C300" s="45">
        <v>17107.04</v>
      </c>
      <c r="D300" s="56">
        <f t="shared" si="8"/>
        <v>232748.17200000002</v>
      </c>
      <c r="E300" s="56">
        <v>18438.02</v>
      </c>
      <c r="F300" s="45">
        <v>17703.599999999999</v>
      </c>
      <c r="G300" s="56">
        <f t="shared" si="9"/>
        <v>36141.619999999995</v>
      </c>
      <c r="H300" s="47">
        <v>1.3968</v>
      </c>
      <c r="I300" s="43">
        <v>2.7936000000000001</v>
      </c>
      <c r="J300" s="48">
        <v>1.5826</v>
      </c>
      <c r="K300" s="47"/>
      <c r="L300" s="42"/>
      <c r="M300" s="48"/>
    </row>
    <row r="301" spans="1:13" x14ac:dyDescent="0.25">
      <c r="A301" s="43" t="s">
        <v>331</v>
      </c>
      <c r="B301" s="56">
        <v>683070.73</v>
      </c>
      <c r="C301" s="45">
        <v>126905.24</v>
      </c>
      <c r="D301" s="56">
        <f t="shared" si="8"/>
        <v>809975.97</v>
      </c>
      <c r="E301" s="56">
        <v>13666</v>
      </c>
      <c r="F301" s="45">
        <v>771236</v>
      </c>
      <c r="G301" s="56">
        <f t="shared" si="9"/>
        <v>784902</v>
      </c>
      <c r="H301" s="47">
        <v>1.3968</v>
      </c>
      <c r="I301" s="43">
        <v>2.7936000000000001</v>
      </c>
      <c r="J301" s="48">
        <v>1.5826</v>
      </c>
      <c r="K301" s="47"/>
      <c r="L301" s="42"/>
      <c r="M301" s="48"/>
    </row>
    <row r="302" spans="1:13" x14ac:dyDescent="0.25">
      <c r="A302" s="44" t="s">
        <v>332</v>
      </c>
      <c r="B302" s="57">
        <v>697818.46400000004</v>
      </c>
      <c r="C302" s="46">
        <v>8630067.4100000001</v>
      </c>
      <c r="D302" s="57">
        <f t="shared" si="8"/>
        <v>9327885.8739999998</v>
      </c>
      <c r="E302" s="57">
        <v>512.62</v>
      </c>
      <c r="F302" s="46">
        <v>33141</v>
      </c>
      <c r="G302" s="57">
        <f t="shared" si="9"/>
        <v>33653.620000000003</v>
      </c>
      <c r="H302" s="49">
        <v>0.8</v>
      </c>
      <c r="I302" s="44">
        <v>1.6</v>
      </c>
      <c r="J302" s="51">
        <v>1.0611999999999999</v>
      </c>
      <c r="K302" s="49"/>
      <c r="L302" s="50"/>
      <c r="M302" s="51"/>
    </row>
    <row r="303" spans="1:13" x14ac:dyDescent="0.25">
      <c r="B303" s="90">
        <f>SUM(B3:B302)</f>
        <v>228898304.26200011</v>
      </c>
      <c r="C303" s="90">
        <f>SUM(C3:C302)</f>
        <v>119418719.81499995</v>
      </c>
      <c r="E303" s="90">
        <f>SUM(E3:E302)</f>
        <v>3072797.7</v>
      </c>
      <c r="F303" s="90">
        <f>SUM(F3:F302)</f>
        <v>222984009.76589993</v>
      </c>
    </row>
  </sheetData>
  <autoFilter ref="A2:M302" xr:uid="{A40AB346-C85A-4287-9C06-7FA33BCAF3B6}"/>
  <mergeCells count="5">
    <mergeCell ref="A1:A2"/>
    <mergeCell ref="H1:J1"/>
    <mergeCell ref="K1:M1"/>
    <mergeCell ref="B1:D1"/>
    <mergeCell ref="E1:G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6E3165-F062-4E63-98F1-93790FC4AB06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ceeae0c4-f3ff-4153-af2f-582bafa5e89e"/>
    <ds:schemaRef ds:uri="03d5240a-782c-4048-8313-d01b5d6ab2a6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6EB6DF4-9125-4AF6-889D-8CFC0BCF97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E91E8-43C7-417E-9437-9145D0605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BijlageVI_sectorTOTAAL</vt:lpstr>
      <vt:lpstr>Overzicht per gemeente</vt:lpstr>
    </vt:vector>
  </TitlesOfParts>
  <Company>VMM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h.callaert</dc:creator>
  <cp:lastModifiedBy>DRIES, Victor</cp:lastModifiedBy>
  <cp:lastPrinted>2009-05-14T13:59:38Z</cp:lastPrinted>
  <dcterms:created xsi:type="dcterms:W3CDTF">2005-03-24T09:20:21Z</dcterms:created>
  <dcterms:modified xsi:type="dcterms:W3CDTF">2021-05-25T13:56:18Z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