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M:\PV_2020-2021\Demir\definitieve antwoorden\"/>
    </mc:Choice>
  </mc:AlternateContent>
  <xr:revisionPtr revIDLastSave="0" documentId="8_{0811659C-50D0-4B78-8351-924C3C0B90FC}" xr6:coauthVersionLast="45" xr6:coauthVersionMax="45" xr10:uidLastSave="{00000000-0000-0000-0000-000000000000}"/>
  <bookViews>
    <workbookView xWindow="-108" yWindow="-108" windowWidth="23256" windowHeight="12576" activeTab="3" xr2:uid="{FA23833D-C3EE-437B-AA7E-952C3CFD9282}"/>
  </bookViews>
  <sheets>
    <sheet name="methodiek" sheetId="4" r:id="rId1"/>
    <sheet name="NH3-N" sheetId="2" r:id="rId2"/>
    <sheet name="NOx(NO2)-N" sheetId="3" r:id="rId3"/>
    <sheet name="vermestende emissie (ton N)" sheetId="1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O19" i="1" l="1"/>
  <c r="AM19" i="1"/>
  <c r="AK19" i="1"/>
  <c r="AI19" i="1"/>
  <c r="AG19" i="1"/>
  <c r="AE19" i="1"/>
  <c r="AC19" i="1"/>
  <c r="AA19" i="1"/>
  <c r="Y19" i="1"/>
  <c r="W19" i="1"/>
  <c r="U19" i="1"/>
  <c r="S19" i="1"/>
  <c r="Q19" i="1"/>
  <c r="O19" i="1"/>
  <c r="M19" i="1"/>
  <c r="K19" i="1"/>
  <c r="I19" i="1"/>
  <c r="G19" i="1"/>
  <c r="E19" i="1"/>
  <c r="C19" i="1"/>
  <c r="AO18" i="1"/>
  <c r="AM18" i="1"/>
  <c r="AK18" i="1"/>
  <c r="AI18" i="1"/>
  <c r="AG18" i="1"/>
  <c r="AE18" i="1"/>
  <c r="AC18" i="1"/>
  <c r="AA18" i="1"/>
  <c r="Y18" i="1"/>
  <c r="W18" i="1"/>
  <c r="U18" i="1"/>
  <c r="S18" i="1"/>
  <c r="Q18" i="1"/>
  <c r="O18" i="1"/>
  <c r="M18" i="1"/>
  <c r="K18" i="1"/>
  <c r="I18" i="1"/>
  <c r="G18" i="1"/>
  <c r="E18" i="1"/>
  <c r="C18" i="1"/>
  <c r="AO17" i="1"/>
  <c r="AM17" i="1"/>
  <c r="AK17" i="1"/>
  <c r="AI17" i="1"/>
  <c r="AG17" i="1"/>
  <c r="AE17" i="1"/>
  <c r="AC17" i="1"/>
  <c r="AA17" i="1"/>
  <c r="Y17" i="1"/>
  <c r="W17" i="1"/>
  <c r="U17" i="1"/>
  <c r="S17" i="1"/>
  <c r="Q17" i="1"/>
  <c r="O17" i="1"/>
  <c r="M17" i="1"/>
  <c r="K17" i="1"/>
  <c r="I17" i="1"/>
  <c r="G17" i="1"/>
  <c r="E17" i="1"/>
  <c r="C17" i="1"/>
  <c r="AO16" i="1"/>
  <c r="AM16" i="1"/>
  <c r="AK16" i="1"/>
  <c r="AI16" i="1"/>
  <c r="AG16" i="1"/>
  <c r="AE16" i="1"/>
  <c r="AC16" i="1"/>
  <c r="AA16" i="1"/>
  <c r="Y16" i="1"/>
  <c r="W16" i="1"/>
  <c r="U16" i="1"/>
  <c r="S16" i="1"/>
  <c r="Q16" i="1"/>
  <c r="O16" i="1"/>
  <c r="M16" i="1"/>
  <c r="K16" i="1"/>
  <c r="I16" i="1"/>
  <c r="G16" i="1"/>
  <c r="E16" i="1"/>
  <c r="C16" i="1"/>
  <c r="AO15" i="1"/>
  <c r="AM15" i="1"/>
  <c r="AK15" i="1"/>
  <c r="AI15" i="1"/>
  <c r="AG15" i="1"/>
  <c r="AE15" i="1"/>
  <c r="AC15" i="1"/>
  <c r="AA15" i="1"/>
  <c r="Y15" i="1"/>
  <c r="W15" i="1"/>
  <c r="U15" i="1"/>
  <c r="S15" i="1"/>
  <c r="Q15" i="1"/>
  <c r="O15" i="1"/>
  <c r="M15" i="1"/>
  <c r="K15" i="1"/>
  <c r="I15" i="1"/>
  <c r="G15" i="1"/>
  <c r="E15" i="1"/>
  <c r="C15" i="1"/>
  <c r="AO14" i="1"/>
  <c r="AM14" i="1"/>
  <c r="AK14" i="1"/>
  <c r="AI14" i="1"/>
  <c r="AG14" i="1"/>
  <c r="AE14" i="1"/>
  <c r="AC14" i="1"/>
  <c r="AA14" i="1"/>
  <c r="Y14" i="1"/>
  <c r="W14" i="1"/>
  <c r="U14" i="1"/>
  <c r="S14" i="1"/>
  <c r="Q14" i="1"/>
  <c r="O14" i="1"/>
  <c r="M14" i="1"/>
  <c r="K14" i="1"/>
  <c r="I14" i="1"/>
  <c r="G14" i="1"/>
  <c r="E14" i="1"/>
  <c r="C14" i="1"/>
  <c r="AO13" i="1"/>
  <c r="AM13" i="1"/>
  <c r="AK13" i="1"/>
  <c r="AI13" i="1"/>
  <c r="AG13" i="1"/>
  <c r="AE13" i="1"/>
  <c r="AC13" i="1"/>
  <c r="AA13" i="1"/>
  <c r="Y13" i="1"/>
  <c r="W13" i="1"/>
  <c r="U13" i="1"/>
  <c r="S13" i="1"/>
  <c r="Q13" i="1"/>
  <c r="O13" i="1"/>
  <c r="M13" i="1"/>
  <c r="K13" i="1"/>
  <c r="I13" i="1"/>
  <c r="G13" i="1"/>
  <c r="E13" i="1"/>
  <c r="C13" i="1"/>
  <c r="AO12" i="1"/>
  <c r="AM12" i="1"/>
  <c r="AK12" i="1"/>
  <c r="AI12" i="1"/>
  <c r="AG12" i="1"/>
  <c r="AE12" i="1"/>
  <c r="AC12" i="1"/>
  <c r="AA12" i="1"/>
  <c r="Y12" i="1"/>
  <c r="W12" i="1"/>
  <c r="U12" i="1"/>
  <c r="S12" i="1"/>
  <c r="Q12" i="1"/>
  <c r="O12" i="1"/>
  <c r="M12" i="1"/>
  <c r="K12" i="1"/>
  <c r="I12" i="1"/>
  <c r="G12" i="1"/>
  <c r="E12" i="1"/>
  <c r="C12" i="1"/>
  <c r="AO11" i="1"/>
  <c r="AM11" i="1"/>
  <c r="AK11" i="1"/>
  <c r="AI11" i="1"/>
  <c r="AG11" i="1"/>
  <c r="AE11" i="1"/>
  <c r="AC11" i="1"/>
  <c r="AA11" i="1"/>
  <c r="Y11" i="1"/>
  <c r="W11" i="1"/>
  <c r="U11" i="1"/>
  <c r="S11" i="1"/>
  <c r="Q11" i="1"/>
  <c r="O11" i="1"/>
  <c r="M11" i="1"/>
  <c r="K11" i="1"/>
  <c r="I11" i="1"/>
  <c r="G11" i="1"/>
  <c r="E11" i="1"/>
  <c r="C11" i="1"/>
  <c r="AO10" i="1"/>
  <c r="AM10" i="1"/>
  <c r="AK10" i="1"/>
  <c r="AI10" i="1"/>
  <c r="AG10" i="1"/>
  <c r="AE10" i="1"/>
  <c r="AC10" i="1"/>
  <c r="AA10" i="1"/>
  <c r="Y10" i="1"/>
  <c r="W10" i="1"/>
  <c r="U10" i="1"/>
  <c r="S10" i="1"/>
  <c r="Q10" i="1"/>
  <c r="O10" i="1"/>
  <c r="M10" i="1"/>
  <c r="K10" i="1"/>
  <c r="I10" i="1"/>
  <c r="G10" i="1"/>
  <c r="E10" i="1"/>
  <c r="C10" i="1"/>
  <c r="AO9" i="1"/>
  <c r="AM9" i="1"/>
  <c r="AK9" i="1"/>
  <c r="AL9" i="1" s="1"/>
  <c r="AI9" i="1"/>
  <c r="AG9" i="1"/>
  <c r="AE9" i="1"/>
  <c r="AC9" i="1"/>
  <c r="AA9" i="1"/>
  <c r="Y9" i="1"/>
  <c r="W9" i="1"/>
  <c r="U9" i="1"/>
  <c r="V9" i="1" s="1"/>
  <c r="S9" i="1"/>
  <c r="Q9" i="1"/>
  <c r="O9" i="1"/>
  <c r="M9" i="1"/>
  <c r="K9" i="1"/>
  <c r="I9" i="1"/>
  <c r="G9" i="1"/>
  <c r="E9" i="1"/>
  <c r="F9" i="1" s="1"/>
  <c r="C9" i="1"/>
  <c r="AO8" i="1"/>
  <c r="AM8" i="1"/>
  <c r="AK8" i="1"/>
  <c r="AI8" i="1"/>
  <c r="AG8" i="1"/>
  <c r="AE8" i="1"/>
  <c r="AC8" i="1"/>
  <c r="AA8" i="1"/>
  <c r="Y8" i="1"/>
  <c r="W8" i="1"/>
  <c r="U8" i="1"/>
  <c r="S8" i="1"/>
  <c r="Q8" i="1"/>
  <c r="O8" i="1"/>
  <c r="M8" i="1"/>
  <c r="K8" i="1"/>
  <c r="I8" i="1"/>
  <c r="G8" i="1"/>
  <c r="E8" i="1"/>
  <c r="C8" i="1"/>
  <c r="AO7" i="1"/>
  <c r="AM7" i="1"/>
  <c r="AK7" i="1"/>
  <c r="AI7" i="1"/>
  <c r="AG7" i="1"/>
  <c r="AE7" i="1"/>
  <c r="AC7" i="1"/>
  <c r="AA7" i="1"/>
  <c r="Y7" i="1"/>
  <c r="W7" i="1"/>
  <c r="U7" i="1"/>
  <c r="S7" i="1"/>
  <c r="Q7" i="1"/>
  <c r="O7" i="1"/>
  <c r="M7" i="1"/>
  <c r="K7" i="1"/>
  <c r="I7" i="1"/>
  <c r="G7" i="1"/>
  <c r="E7" i="1"/>
  <c r="C7" i="1"/>
  <c r="AO6" i="1"/>
  <c r="AM6" i="1"/>
  <c r="AK6" i="1"/>
  <c r="AI6" i="1"/>
  <c r="AG6" i="1"/>
  <c r="AE6" i="1"/>
  <c r="AC6" i="1"/>
  <c r="AA6" i="1"/>
  <c r="Y6" i="1"/>
  <c r="W6" i="1"/>
  <c r="U6" i="1"/>
  <c r="S6" i="1"/>
  <c r="Q6" i="1"/>
  <c r="O6" i="1"/>
  <c r="M6" i="1"/>
  <c r="K6" i="1"/>
  <c r="I6" i="1"/>
  <c r="G6" i="1"/>
  <c r="E6" i="1"/>
  <c r="C6" i="1"/>
  <c r="AO5" i="1"/>
  <c r="AM5" i="1"/>
  <c r="AK5" i="1"/>
  <c r="AI5" i="1"/>
  <c r="AG5" i="1"/>
  <c r="AE5" i="1"/>
  <c r="AC5" i="1"/>
  <c r="AA5" i="1"/>
  <c r="Y5" i="1"/>
  <c r="W5" i="1"/>
  <c r="U5" i="1"/>
  <c r="S5" i="1"/>
  <c r="Q5" i="1"/>
  <c r="O5" i="1"/>
  <c r="M5" i="1"/>
  <c r="K5" i="1"/>
  <c r="I5" i="1"/>
  <c r="G5" i="1"/>
  <c r="E5" i="1"/>
  <c r="C5" i="1"/>
  <c r="AO4" i="1"/>
  <c r="AO20" i="1" s="1"/>
  <c r="AM4" i="1"/>
  <c r="AM20" i="1" s="1"/>
  <c r="AK4" i="1"/>
  <c r="AK20" i="1" s="1"/>
  <c r="AI4" i="1"/>
  <c r="AI20" i="1" s="1"/>
  <c r="AG4" i="1"/>
  <c r="AE4" i="1"/>
  <c r="AC4" i="1"/>
  <c r="AA4" i="1"/>
  <c r="Y4" i="1"/>
  <c r="Y20" i="1" s="1"/>
  <c r="W4" i="1"/>
  <c r="W20" i="1" s="1"/>
  <c r="U4" i="1"/>
  <c r="U20" i="1" s="1"/>
  <c r="S4" i="1"/>
  <c r="S20" i="1" s="1"/>
  <c r="Q4" i="1"/>
  <c r="O4" i="1"/>
  <c r="M4" i="1"/>
  <c r="K4" i="1"/>
  <c r="I4" i="1"/>
  <c r="I20" i="1" s="1"/>
  <c r="G4" i="1"/>
  <c r="G20" i="1" s="1"/>
  <c r="E4" i="1"/>
  <c r="E20" i="1" s="1"/>
  <c r="C4" i="1"/>
  <c r="C20" i="1" s="1"/>
  <c r="AO20" i="3"/>
  <c r="AM20" i="3"/>
  <c r="AK20" i="3"/>
  <c r="AI20" i="3"/>
  <c r="AG20" i="3"/>
  <c r="AE20" i="3"/>
  <c r="AC20" i="3"/>
  <c r="AA20" i="3"/>
  <c r="Y20" i="3"/>
  <c r="W20" i="3"/>
  <c r="U20" i="3"/>
  <c r="S20" i="3"/>
  <c r="Q20" i="3"/>
  <c r="O20" i="3"/>
  <c r="M20" i="3"/>
  <c r="K20" i="3"/>
  <c r="I20" i="3"/>
  <c r="G20" i="3"/>
  <c r="E20" i="3"/>
  <c r="C20" i="3"/>
  <c r="AO15" i="2"/>
  <c r="AM15" i="2"/>
  <c r="AK15" i="2"/>
  <c r="AI15" i="2"/>
  <c r="AG15" i="2"/>
  <c r="AE15" i="2"/>
  <c r="AC15" i="2"/>
  <c r="AA15" i="2"/>
  <c r="Y15" i="2"/>
  <c r="W15" i="2"/>
  <c r="U15" i="2"/>
  <c r="S15" i="2"/>
  <c r="Q15" i="2"/>
  <c r="O15" i="2"/>
  <c r="M15" i="2"/>
  <c r="K15" i="2"/>
  <c r="I15" i="2"/>
  <c r="G15" i="2"/>
  <c r="E15" i="2"/>
  <c r="C15" i="2"/>
  <c r="D12" i="1" l="1"/>
  <c r="T12" i="1"/>
  <c r="AJ12" i="1"/>
  <c r="D16" i="1"/>
  <c r="T16" i="1"/>
  <c r="AJ16" i="1"/>
  <c r="D18" i="1"/>
  <c r="T18" i="1"/>
  <c r="AJ18" i="1"/>
  <c r="F12" i="1"/>
  <c r="V12" i="1"/>
  <c r="AL12" i="1"/>
  <c r="F16" i="1"/>
  <c r="V16" i="1"/>
  <c r="AL16" i="1"/>
  <c r="F18" i="1"/>
  <c r="V18" i="1"/>
  <c r="AL18" i="1"/>
  <c r="N19" i="1"/>
  <c r="AD19" i="1"/>
  <c r="X12" i="1"/>
  <c r="H16" i="1"/>
  <c r="X16" i="1"/>
  <c r="AN16" i="1"/>
  <c r="H18" i="1"/>
  <c r="J12" i="1"/>
  <c r="Z12" i="1"/>
  <c r="AP12" i="1"/>
  <c r="J16" i="1"/>
  <c r="Z16" i="1"/>
  <c r="AP16" i="1"/>
  <c r="J18" i="1"/>
  <c r="Z18" i="1"/>
  <c r="AP18" i="1"/>
  <c r="R19" i="1"/>
  <c r="AH19" i="1"/>
  <c r="H12" i="1"/>
  <c r="AN18" i="1"/>
  <c r="AJ9" i="1"/>
  <c r="AB16" i="1"/>
  <c r="D17" i="1"/>
  <c r="T17" i="1"/>
  <c r="AJ17" i="1"/>
  <c r="AB18" i="1"/>
  <c r="D19" i="1"/>
  <c r="T19" i="1"/>
  <c r="AJ19" i="1"/>
  <c r="X18" i="1"/>
  <c r="N4" i="1"/>
  <c r="AD4" i="1"/>
  <c r="F17" i="1"/>
  <c r="V17" i="1"/>
  <c r="AL17" i="1"/>
  <c r="N18" i="1"/>
  <c r="F19" i="1"/>
  <c r="V19" i="1"/>
  <c r="AL19" i="1"/>
  <c r="AN12" i="1"/>
  <c r="T9" i="1"/>
  <c r="D9" i="1"/>
  <c r="H9" i="1"/>
  <c r="X9" i="1"/>
  <c r="AN9" i="1"/>
  <c r="H17" i="1"/>
  <c r="X17" i="1"/>
  <c r="AN17" i="1"/>
  <c r="H19" i="1"/>
  <c r="X19" i="1"/>
  <c r="AN19" i="1"/>
  <c r="R4" i="1"/>
  <c r="AH4" i="1"/>
  <c r="J9" i="1"/>
  <c r="Z9" i="1"/>
  <c r="AP9" i="1"/>
  <c r="R16" i="1"/>
  <c r="AH16" i="1"/>
  <c r="J17" i="1"/>
  <c r="Z17" i="1"/>
  <c r="AP17" i="1"/>
  <c r="R18" i="1"/>
  <c r="J19" i="1"/>
  <c r="Z19" i="1"/>
  <c r="AP19" i="1"/>
  <c r="K20" i="1"/>
  <c r="L9" i="1" s="1"/>
  <c r="AA20" i="1"/>
  <c r="AB12" i="1" s="1"/>
  <c r="D4" i="1"/>
  <c r="T4" i="1"/>
  <c r="AJ4" i="1"/>
  <c r="M20" i="1"/>
  <c r="N16" i="1" s="1"/>
  <c r="AC20" i="1"/>
  <c r="AD9" i="1" s="1"/>
  <c r="O20" i="1"/>
  <c r="P17" i="1" s="1"/>
  <c r="AE20" i="1"/>
  <c r="AF17" i="1" s="1"/>
  <c r="F4" i="1"/>
  <c r="V4" i="1"/>
  <c r="AL4" i="1"/>
  <c r="Q20" i="1"/>
  <c r="R12" i="1" s="1"/>
  <c r="AG20" i="1"/>
  <c r="AH12" i="1" s="1"/>
  <c r="AN4" i="1"/>
  <c r="H4" i="1"/>
  <c r="X4" i="1"/>
  <c r="J4" i="1"/>
  <c r="Z4" i="1"/>
  <c r="AP4" i="1"/>
  <c r="P4" i="1" l="1"/>
  <c r="P16" i="1"/>
  <c r="AF9" i="1"/>
  <c r="AD12" i="1"/>
  <c r="AH17" i="1"/>
  <c r="AH9" i="1"/>
  <c r="N17" i="1"/>
  <c r="N9" i="1"/>
  <c r="P18" i="1"/>
  <c r="AD18" i="1"/>
  <c r="N12" i="1"/>
  <c r="L18" i="1"/>
  <c r="R17" i="1"/>
  <c r="R9" i="1"/>
  <c r="P9" i="1"/>
  <c r="AB19" i="1"/>
  <c r="AF4" i="1"/>
  <c r="AF16" i="1"/>
  <c r="L4" i="1"/>
  <c r="P19" i="1"/>
  <c r="L12" i="1"/>
  <c r="AH18" i="1"/>
  <c r="P12" i="1"/>
  <c r="AB4" i="1"/>
  <c r="AD16" i="1"/>
  <c r="L16" i="1"/>
  <c r="AB17" i="1"/>
  <c r="AB9" i="1"/>
  <c r="AF19" i="1"/>
  <c r="L19" i="1"/>
  <c r="AF12" i="1"/>
  <c r="AF18" i="1"/>
  <c r="AD17" i="1"/>
  <c r="L17" i="1"/>
</calcChain>
</file>

<file path=xl/sharedStrings.xml><?xml version="1.0" encoding="utf-8"?>
<sst xmlns="http://schemas.openxmlformats.org/spreadsheetml/2006/main" count="171" uniqueCount="23">
  <si>
    <t>huishoudens</t>
  </si>
  <si>
    <t>gebouwenverwarming huishoudens</t>
  </si>
  <si>
    <t>tabak roken</t>
  </si>
  <si>
    <t>industrie</t>
  </si>
  <si>
    <t>WKK industrie</t>
  </si>
  <si>
    <t>energie</t>
  </si>
  <si>
    <t>elektriciteitscentrales</t>
  </si>
  <si>
    <t>raffinaderijen</t>
  </si>
  <si>
    <t>pijpleiding</t>
  </si>
  <si>
    <t>verkeer</t>
  </si>
  <si>
    <t>off-road</t>
  </si>
  <si>
    <t>land- en tuinbouw</t>
  </si>
  <si>
    <t>handel en diensten</t>
  </si>
  <si>
    <t>totaal</t>
  </si>
  <si>
    <t>%</t>
  </si>
  <si>
    <t>ton</t>
  </si>
  <si>
    <r>
      <t>Voor het bepalen van de vermestende emissie, worden de emissies van NO</t>
    </r>
    <r>
      <rPr>
        <vertAlign val="subscript"/>
        <sz val="10"/>
        <color theme="1"/>
        <rFont val="Arial"/>
        <family val="2"/>
      </rPr>
      <t>x</t>
    </r>
    <r>
      <rPr>
        <sz val="10"/>
        <color theme="1"/>
        <rFont val="Arial"/>
        <family val="2"/>
      </rPr>
      <t>(NO</t>
    </r>
    <r>
      <rPr>
        <vertAlign val="subscript"/>
        <sz val="10"/>
        <color theme="1"/>
        <rFont val="Arial"/>
        <family val="2"/>
      </rPr>
      <t>2</t>
    </r>
    <r>
      <rPr>
        <sz val="10"/>
        <color theme="1"/>
        <rFont val="Arial"/>
        <family val="2"/>
      </rPr>
      <t>)-N en NH</t>
    </r>
    <r>
      <rPr>
        <vertAlign val="subscript"/>
        <sz val="10"/>
        <color theme="1"/>
        <rFont val="Arial"/>
        <family val="2"/>
      </rPr>
      <t>3</t>
    </r>
    <r>
      <rPr>
        <sz val="10"/>
        <color theme="1"/>
        <rFont val="Arial"/>
        <family val="2"/>
      </rPr>
      <t>-N bij elkaar opgeteld. De som geeft het totaal van de vermestende emissie, hier uitgedrukt in ton N.</t>
    </r>
  </si>
  <si>
    <t>vuurwerk</t>
  </si>
  <si>
    <t>afvalverbranding in open lucht</t>
  </si>
  <si>
    <t>NH3-N emissie (ton N) en %, 2000-2019</t>
  </si>
  <si>
    <r>
      <t>NO</t>
    </r>
    <r>
      <rPr>
        <b/>
        <vertAlign val="subscript"/>
        <sz val="11"/>
        <color theme="0"/>
        <rFont val="Calibri"/>
        <family val="2"/>
        <scheme val="minor"/>
      </rPr>
      <t>x</t>
    </r>
    <r>
      <rPr>
        <b/>
        <sz val="11"/>
        <color theme="0"/>
        <rFont val="Calibri"/>
        <family val="2"/>
        <scheme val="minor"/>
      </rPr>
      <t>(NO</t>
    </r>
    <r>
      <rPr>
        <b/>
        <vertAlign val="subscript"/>
        <sz val="11"/>
        <color theme="0"/>
        <rFont val="Calibri"/>
        <family val="2"/>
        <scheme val="minor"/>
      </rPr>
      <t>2</t>
    </r>
    <r>
      <rPr>
        <b/>
        <sz val="11"/>
        <color theme="0"/>
        <rFont val="Calibri"/>
        <family val="2"/>
        <scheme val="minor"/>
      </rPr>
      <t>)-N emissie (ton N) en %, 2000-2019</t>
    </r>
  </si>
  <si>
    <t>Beschrijving methodiek vermesting - versie januari 2021</t>
  </si>
  <si>
    <t>vermestende emissie (ton N) en %, 2000-2019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</si>
</sst>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color theme="1"/>
      <name val="Arial"/>
      <family val="2"/>
    </font>
    <font>
      <b/>
      <sz val="10"/>
      <color theme="0"/>
      <name val="Arial"/>
      <family val="2"/>
    </font>
    <font>
      <vertAlign val="subscript"/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vertAlign val="subscript"/>
      <sz val="11"/>
      <color theme="0"/>
      <name val="Calibri"/>
      <family val="2"/>
      <scheme val="minor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196E8B"/>
        <bgColor indexed="64"/>
      </patternFill>
    </fill>
    <fill>
      <patternFill patternType="solid">
        <fgColor rgb="FF1392BB"/>
        <bgColor indexed="64"/>
      </patternFill>
    </fill>
    <fill>
      <patternFill patternType="solid">
        <fgColor rgb="FFE6E7E8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70">
    <xf numFmtId="0" fontId="0" fillId="0" borderId="0" xfId="0"/>
    <xf numFmtId="0" fontId="3" fillId="0" borderId="0" xfId="0" applyFont="1"/>
    <xf numFmtId="1" fontId="4" fillId="0" borderId="0" xfId="0" applyNumberFormat="1" applyFont="1" applyAlignment="1">
      <alignment horizontal="left"/>
    </xf>
    <xf numFmtId="1" fontId="4" fillId="0" borderId="0" xfId="0" applyNumberFormat="1" applyFont="1" applyAlignment="1">
      <alignment horizontal="right"/>
    </xf>
    <xf numFmtId="1" fontId="5" fillId="0" borderId="0" xfId="0" applyNumberFormat="1" applyFont="1" applyAlignment="1">
      <alignment horizontal="left"/>
    </xf>
    <xf numFmtId="1" fontId="5" fillId="0" borderId="0" xfId="0" applyNumberFormat="1" applyFont="1" applyAlignment="1">
      <alignment horizontal="right"/>
    </xf>
    <xf numFmtId="0" fontId="6" fillId="0" borderId="0" xfId="0" applyFont="1"/>
    <xf numFmtId="0" fontId="7" fillId="2" borderId="0" xfId="0" applyFont="1" applyFill="1"/>
    <xf numFmtId="0" fontId="7" fillId="3" borderId="0" xfId="0" applyFont="1" applyFill="1"/>
    <xf numFmtId="0" fontId="7" fillId="2" borderId="1" xfId="0" applyFont="1" applyFill="1" applyBorder="1"/>
    <xf numFmtId="0" fontId="7" fillId="3" borderId="1" xfId="0" applyFont="1" applyFill="1" applyBorder="1"/>
    <xf numFmtId="0" fontId="3" fillId="0" borderId="0" xfId="0" applyFont="1" applyBorder="1"/>
    <xf numFmtId="0" fontId="3" fillId="0" borderId="1" xfId="0" applyFont="1" applyBorder="1"/>
    <xf numFmtId="0" fontId="6" fillId="0" borderId="3" xfId="0" applyFont="1" applyBorder="1"/>
    <xf numFmtId="0" fontId="6" fillId="0" borderId="2" xfId="0" applyFont="1" applyBorder="1"/>
    <xf numFmtId="0" fontId="7" fillId="2" borderId="2" xfId="0" applyFont="1" applyFill="1" applyBorder="1"/>
    <xf numFmtId="1" fontId="7" fillId="2" borderId="0" xfId="0" applyNumberFormat="1" applyFont="1" applyFill="1" applyAlignment="1">
      <alignment horizontal="left"/>
    </xf>
    <xf numFmtId="1" fontId="7" fillId="2" borderId="0" xfId="0" applyNumberFormat="1" applyFont="1" applyFill="1" applyAlignment="1">
      <alignment horizontal="right"/>
    </xf>
    <xf numFmtId="0" fontId="7" fillId="2" borderId="0" xfId="0" applyFont="1" applyFill="1" applyAlignment="1">
      <alignment horizontal="left"/>
    </xf>
    <xf numFmtId="0" fontId="7" fillId="3" borderId="0" xfId="0" applyFont="1" applyFill="1" applyAlignment="1">
      <alignment horizontal="right"/>
    </xf>
    <xf numFmtId="0" fontId="7" fillId="0" borderId="0" xfId="0" applyFont="1" applyAlignment="1">
      <alignment horizontal="right"/>
    </xf>
    <xf numFmtId="1" fontId="5" fillId="0" borderId="0" xfId="0" applyNumberFormat="1" applyFont="1" applyBorder="1" applyAlignment="1">
      <alignment horizontal="left"/>
    </xf>
    <xf numFmtId="1" fontId="5" fillId="0" borderId="1" xfId="0" applyNumberFormat="1" applyFont="1" applyBorder="1" applyAlignment="1">
      <alignment horizontal="left"/>
    </xf>
    <xf numFmtId="1" fontId="4" fillId="0" borderId="3" xfId="0" applyNumberFormat="1" applyFont="1" applyBorder="1" applyAlignment="1">
      <alignment horizontal="left"/>
    </xf>
    <xf numFmtId="1" fontId="4" fillId="0" borderId="2" xfId="0" applyNumberFormat="1" applyFont="1" applyBorder="1" applyAlignment="1">
      <alignment horizontal="left"/>
    </xf>
    <xf numFmtId="1" fontId="4" fillId="0" borderId="2" xfId="0" applyNumberFormat="1" applyFont="1" applyBorder="1" applyAlignment="1">
      <alignment horizontal="right"/>
    </xf>
    <xf numFmtId="1" fontId="7" fillId="2" borderId="2" xfId="0" applyNumberFormat="1" applyFont="1" applyFill="1" applyBorder="1" applyAlignment="1">
      <alignment horizontal="left"/>
    </xf>
    <xf numFmtId="1" fontId="7" fillId="2" borderId="2" xfId="0" applyNumberFormat="1" applyFont="1" applyFill="1" applyBorder="1" applyAlignment="1">
      <alignment horizontal="right"/>
    </xf>
    <xf numFmtId="3" fontId="6" fillId="4" borderId="0" xfId="0" applyNumberFormat="1" applyFont="1" applyFill="1"/>
    <xf numFmtId="3" fontId="6" fillId="0" borderId="0" xfId="0" applyNumberFormat="1" applyFont="1"/>
    <xf numFmtId="3" fontId="3" fillId="4" borderId="0" xfId="0" applyNumberFormat="1" applyFont="1" applyFill="1"/>
    <xf numFmtId="3" fontId="3" fillId="0" borderId="0" xfId="0" applyNumberFormat="1" applyFont="1"/>
    <xf numFmtId="3" fontId="6" fillId="4" borderId="3" xfId="0" applyNumberFormat="1" applyFont="1" applyFill="1" applyBorder="1"/>
    <xf numFmtId="3" fontId="6" fillId="0" borderId="3" xfId="0" applyNumberFormat="1" applyFont="1" applyBorder="1"/>
    <xf numFmtId="3" fontId="3" fillId="4" borderId="0" xfId="0" applyNumberFormat="1" applyFont="1" applyFill="1" applyBorder="1"/>
    <xf numFmtId="3" fontId="3" fillId="0" borderId="0" xfId="0" applyNumberFormat="1" applyFont="1" applyBorder="1"/>
    <xf numFmtId="3" fontId="3" fillId="4" borderId="1" xfId="0" applyNumberFormat="1" applyFont="1" applyFill="1" applyBorder="1"/>
    <xf numFmtId="3" fontId="3" fillId="0" borderId="1" xfId="0" applyNumberFormat="1" applyFont="1" applyBorder="1"/>
    <xf numFmtId="3" fontId="6" fillId="4" borderId="2" xfId="0" applyNumberFormat="1" applyFont="1" applyFill="1" applyBorder="1"/>
    <xf numFmtId="3" fontId="6" fillId="0" borderId="2" xfId="0" applyNumberFormat="1" applyFont="1" applyBorder="1"/>
    <xf numFmtId="3" fontId="6" fillId="4" borderId="3" xfId="0" applyNumberFormat="1" applyFont="1" applyFill="1" applyBorder="1" applyAlignment="1">
      <alignment horizontal="right"/>
    </xf>
    <xf numFmtId="3" fontId="6" fillId="0" borderId="3" xfId="0" applyNumberFormat="1" applyFont="1" applyBorder="1" applyAlignment="1">
      <alignment horizontal="right"/>
    </xf>
    <xf numFmtId="3" fontId="3" fillId="4" borderId="0" xfId="0" applyNumberFormat="1" applyFont="1" applyFill="1" applyBorder="1" applyAlignment="1">
      <alignment horizontal="right"/>
    </xf>
    <xf numFmtId="3" fontId="3" fillId="0" borderId="0" xfId="0" applyNumberFormat="1" applyFont="1" applyBorder="1" applyAlignment="1">
      <alignment horizontal="right"/>
    </xf>
    <xf numFmtId="3" fontId="3" fillId="4" borderId="1" xfId="0" applyNumberFormat="1" applyFont="1" applyFill="1" applyBorder="1" applyAlignment="1">
      <alignment horizontal="right"/>
    </xf>
    <xf numFmtId="3" fontId="3" fillId="0" borderId="1" xfId="0" applyNumberFormat="1" applyFont="1" applyBorder="1" applyAlignment="1">
      <alignment horizontal="right"/>
    </xf>
    <xf numFmtId="3" fontId="6" fillId="4" borderId="0" xfId="0" applyNumberFormat="1" applyFont="1" applyFill="1" applyAlignment="1">
      <alignment horizontal="right"/>
    </xf>
    <xf numFmtId="3" fontId="6" fillId="0" borderId="0" xfId="0" applyNumberFormat="1" applyFont="1" applyAlignment="1">
      <alignment horizontal="right"/>
    </xf>
    <xf numFmtId="3" fontId="3" fillId="4" borderId="0" xfId="0" applyNumberFormat="1" applyFont="1" applyFill="1" applyAlignment="1">
      <alignment horizontal="right"/>
    </xf>
    <xf numFmtId="3" fontId="3" fillId="0" borderId="0" xfId="0" applyNumberFormat="1" applyFont="1" applyAlignment="1">
      <alignment horizontal="right"/>
    </xf>
    <xf numFmtId="3" fontId="6" fillId="4" borderId="2" xfId="0" applyNumberFormat="1" applyFont="1" applyFill="1" applyBorder="1" applyAlignment="1">
      <alignment horizontal="right"/>
    </xf>
    <xf numFmtId="3" fontId="6" fillId="0" borderId="2" xfId="0" applyNumberFormat="1" applyFont="1" applyBorder="1" applyAlignment="1">
      <alignment horizontal="right"/>
    </xf>
    <xf numFmtId="0" fontId="0" fillId="0" borderId="4" xfId="0" applyFont="1" applyBorder="1" applyAlignment="1">
      <alignment vertical="top" wrapText="1"/>
    </xf>
    <xf numFmtId="0" fontId="1" fillId="2" borderId="0" xfId="0" applyFont="1" applyFill="1"/>
    <xf numFmtId="3" fontId="6" fillId="4" borderId="0" xfId="0" applyNumberFormat="1" applyFont="1" applyFill="1" applyBorder="1"/>
    <xf numFmtId="3" fontId="6" fillId="0" borderId="0" xfId="0" applyNumberFormat="1" applyFont="1" applyFill="1"/>
    <xf numFmtId="3" fontId="3" fillId="0" borderId="0" xfId="0" applyNumberFormat="1" applyFont="1" applyFill="1"/>
    <xf numFmtId="3" fontId="6" fillId="0" borderId="3" xfId="0" applyNumberFormat="1" applyFont="1" applyFill="1" applyBorder="1"/>
    <xf numFmtId="3" fontId="6" fillId="0" borderId="0" xfId="0" applyNumberFormat="1" applyFont="1" applyFill="1" applyBorder="1"/>
    <xf numFmtId="3" fontId="6" fillId="0" borderId="3" xfId="0" applyNumberFormat="1" applyFont="1" applyFill="1" applyBorder="1" applyAlignment="1">
      <alignment horizontal="right"/>
    </xf>
    <xf numFmtId="3" fontId="3" fillId="0" borderId="0" xfId="0" applyNumberFormat="1" applyFont="1" applyFill="1" applyBorder="1" applyAlignment="1">
      <alignment horizontal="right"/>
    </xf>
    <xf numFmtId="3" fontId="3" fillId="0" borderId="1" xfId="0" applyNumberFormat="1" applyFont="1" applyFill="1" applyBorder="1" applyAlignment="1">
      <alignment horizontal="right"/>
    </xf>
    <xf numFmtId="3" fontId="6" fillId="0" borderId="0" xfId="0" applyNumberFormat="1" applyFont="1" applyFill="1" applyAlignment="1">
      <alignment horizontal="right"/>
    </xf>
    <xf numFmtId="3" fontId="3" fillId="0" borderId="0" xfId="0" applyNumberFormat="1" applyFont="1" applyFill="1" applyAlignment="1">
      <alignment horizontal="right"/>
    </xf>
    <xf numFmtId="3" fontId="6" fillId="0" borderId="2" xfId="0" applyNumberFormat="1" applyFont="1" applyFill="1" applyBorder="1" applyAlignment="1">
      <alignment horizontal="right"/>
    </xf>
    <xf numFmtId="3" fontId="6" fillId="0" borderId="1" xfId="0" applyNumberFormat="1" applyFont="1" applyBorder="1" applyAlignment="1">
      <alignment horizontal="right"/>
    </xf>
    <xf numFmtId="3" fontId="6" fillId="4" borderId="1" xfId="0" applyNumberFormat="1" applyFont="1" applyFill="1" applyBorder="1" applyAlignment="1">
      <alignment horizontal="right"/>
    </xf>
    <xf numFmtId="3" fontId="6" fillId="4" borderId="1" xfId="0" applyNumberFormat="1" applyFont="1" applyFill="1" applyBorder="1"/>
    <xf numFmtId="3" fontId="6" fillId="0" borderId="1" xfId="0" applyNumberFormat="1" applyFont="1" applyBorder="1"/>
    <xf numFmtId="3" fontId="6" fillId="4" borderId="0" xfId="0" applyNumberFormat="1" applyFont="1" applyFill="1" applyBorder="1" applyAlignment="1">
      <alignment horizontal="right"/>
    </xf>
  </cellXfs>
  <cellStyles count="2">
    <cellStyle name="Standaard" xfId="0" builtinId="0"/>
    <cellStyle name="Standaard 2" xfId="1" xr:uid="{00152987-CC87-40C0-AAF0-95762C05EA7E}"/>
  </cellStyles>
  <dxfs count="0"/>
  <tableStyles count="0" defaultTableStyle="TableStyleMedium2" defaultPivotStyle="PivotStyleLight16"/>
  <colors>
    <mruColors>
      <color rgb="FFE6E7E8"/>
      <color rgb="FF196E8B"/>
      <color rgb="FF1392B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038070-3939-443A-9264-926075F9C7EE}">
  <dimension ref="A1:A2"/>
  <sheetViews>
    <sheetView topLeftCell="A34" workbookViewId="0">
      <selection activeCell="A11" sqref="A11"/>
    </sheetView>
  </sheetViews>
  <sheetFormatPr defaultRowHeight="13.2" x14ac:dyDescent="0.25"/>
  <cols>
    <col min="1" max="1" width="212.5546875" customWidth="1"/>
  </cols>
  <sheetData>
    <row r="1" spans="1:1" x14ac:dyDescent="0.25">
      <c r="A1" s="53" t="s">
        <v>21</v>
      </c>
    </row>
    <row r="2" spans="1:1" ht="15.6" x14ac:dyDescent="0.25">
      <c r="A2" s="52" t="s">
        <v>16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08A6A8-07A5-41FA-BE24-28475E5B77B8}">
  <dimension ref="A1:AP15"/>
  <sheetViews>
    <sheetView zoomScale="85" zoomScaleNormal="85" workbookViewId="0">
      <selection activeCell="C4" sqref="C4"/>
    </sheetView>
  </sheetViews>
  <sheetFormatPr defaultColWidth="9.109375" defaultRowHeight="14.4" x14ac:dyDescent="0.3"/>
  <cols>
    <col min="1" max="1" width="14.33203125" style="1" customWidth="1"/>
    <col min="2" max="2" width="35.5546875" style="1" bestFit="1" customWidth="1"/>
    <col min="3" max="3" width="10.6640625" style="1" bestFit="1" customWidth="1"/>
    <col min="4" max="4" width="12.88671875" style="1" bestFit="1" customWidth="1"/>
    <col min="5" max="5" width="9.109375" style="1"/>
    <col min="6" max="6" width="12.88671875" style="1" bestFit="1" customWidth="1"/>
    <col min="7" max="7" width="9.77734375" style="1" bestFit="1" customWidth="1"/>
    <col min="8" max="8" width="12.88671875" style="1" bestFit="1" customWidth="1"/>
    <col min="9" max="9" width="9.77734375" style="1" bestFit="1" customWidth="1"/>
    <col min="10" max="10" width="12.88671875" style="1" bestFit="1" customWidth="1"/>
    <col min="11" max="11" width="9.77734375" style="1" bestFit="1" customWidth="1"/>
    <col min="12" max="12" width="12.88671875" style="1" bestFit="1" customWidth="1"/>
    <col min="13" max="13" width="9.77734375" style="1" bestFit="1" customWidth="1"/>
    <col min="14" max="14" width="12.88671875" style="1" bestFit="1" customWidth="1"/>
    <col min="15" max="15" width="9.77734375" style="1" bestFit="1" customWidth="1"/>
    <col min="16" max="16" width="12.88671875" style="1" bestFit="1" customWidth="1"/>
    <col min="17" max="17" width="9.77734375" style="1" bestFit="1" customWidth="1"/>
    <col min="18" max="18" width="12.88671875" style="1" bestFit="1" customWidth="1"/>
    <col min="19" max="19" width="9.77734375" style="1" bestFit="1" customWidth="1"/>
    <col min="20" max="20" width="12.88671875" style="1" bestFit="1" customWidth="1"/>
    <col min="21" max="21" width="9.77734375" style="1" bestFit="1" customWidth="1"/>
    <col min="22" max="22" width="12.88671875" style="1" bestFit="1" customWidth="1"/>
    <col min="23" max="23" width="9.77734375" style="1" bestFit="1" customWidth="1"/>
    <col min="24" max="24" width="12.88671875" style="1" bestFit="1" customWidth="1"/>
    <col min="25" max="25" width="9.77734375" style="1" bestFit="1" customWidth="1"/>
    <col min="26" max="26" width="12.88671875" style="1" bestFit="1" customWidth="1"/>
    <col min="27" max="27" width="9.77734375" style="1" bestFit="1" customWidth="1"/>
    <col min="28" max="28" width="12.88671875" style="1" bestFit="1" customWidth="1"/>
    <col min="29" max="29" width="9.77734375" style="1" bestFit="1" customWidth="1"/>
    <col min="30" max="30" width="12.88671875" style="1" bestFit="1" customWidth="1"/>
    <col min="31" max="31" width="9.77734375" style="1" bestFit="1" customWidth="1"/>
    <col min="32" max="32" width="12.88671875" style="1" bestFit="1" customWidth="1"/>
    <col min="33" max="33" width="9.77734375" style="1" bestFit="1" customWidth="1"/>
    <col min="34" max="34" width="12.88671875" style="1" bestFit="1" customWidth="1"/>
    <col min="35" max="35" width="9.77734375" style="1" bestFit="1" customWidth="1"/>
    <col min="36" max="36" width="12.88671875" style="1" bestFit="1" customWidth="1"/>
    <col min="37" max="37" width="9.77734375" style="1" bestFit="1" customWidth="1"/>
    <col min="38" max="38" width="12.88671875" style="1" bestFit="1" customWidth="1"/>
    <col min="39" max="39" width="9.77734375" style="1" bestFit="1" customWidth="1"/>
    <col min="40" max="40" width="12.88671875" style="1" bestFit="1" customWidth="1"/>
    <col min="41" max="41" width="9.77734375" style="1" bestFit="1" customWidth="1"/>
    <col min="42" max="16384" width="9.109375" style="1"/>
  </cols>
  <sheetData>
    <row r="1" spans="1:42" x14ac:dyDescent="0.3">
      <c r="A1" s="7" t="s">
        <v>19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</row>
    <row r="2" spans="1:42" x14ac:dyDescent="0.3">
      <c r="A2" s="7"/>
      <c r="B2" s="7"/>
      <c r="C2" s="7">
        <v>2000</v>
      </c>
      <c r="D2" s="7"/>
      <c r="E2" s="7">
        <v>2001</v>
      </c>
      <c r="F2" s="7"/>
      <c r="G2" s="7">
        <v>2002</v>
      </c>
      <c r="H2" s="7"/>
      <c r="I2" s="7">
        <v>2003</v>
      </c>
      <c r="J2" s="7"/>
      <c r="K2" s="7">
        <v>2004</v>
      </c>
      <c r="L2" s="7"/>
      <c r="M2" s="7">
        <v>2005</v>
      </c>
      <c r="N2" s="7"/>
      <c r="O2" s="7">
        <v>2006</v>
      </c>
      <c r="P2" s="7"/>
      <c r="Q2" s="7">
        <v>2007</v>
      </c>
      <c r="R2" s="7"/>
      <c r="S2" s="7">
        <v>2008</v>
      </c>
      <c r="T2" s="7"/>
      <c r="U2" s="7">
        <v>2009</v>
      </c>
      <c r="V2" s="7"/>
      <c r="W2" s="7">
        <v>2010</v>
      </c>
      <c r="X2" s="7"/>
      <c r="Y2" s="7">
        <v>2011</v>
      </c>
      <c r="Z2" s="7"/>
      <c r="AA2" s="7">
        <v>2012</v>
      </c>
      <c r="AB2" s="7"/>
      <c r="AC2" s="7">
        <v>2013</v>
      </c>
      <c r="AD2" s="7"/>
      <c r="AE2" s="7">
        <v>2014</v>
      </c>
      <c r="AF2" s="7"/>
      <c r="AG2" s="7">
        <v>2015</v>
      </c>
      <c r="AH2" s="7"/>
      <c r="AI2" s="7">
        <v>2016</v>
      </c>
      <c r="AJ2" s="7"/>
      <c r="AK2" s="7">
        <v>2017</v>
      </c>
      <c r="AL2" s="7"/>
      <c r="AM2" s="7">
        <v>2018</v>
      </c>
      <c r="AN2" s="7"/>
      <c r="AO2" s="7">
        <v>2019</v>
      </c>
      <c r="AP2" s="7"/>
    </row>
    <row r="3" spans="1:42" x14ac:dyDescent="0.3">
      <c r="A3" s="9"/>
      <c r="B3" s="9"/>
      <c r="C3" s="10" t="s">
        <v>15</v>
      </c>
      <c r="D3" s="10" t="s">
        <v>14</v>
      </c>
      <c r="E3" s="10" t="s">
        <v>15</v>
      </c>
      <c r="F3" s="10" t="s">
        <v>14</v>
      </c>
      <c r="G3" s="10" t="s">
        <v>15</v>
      </c>
      <c r="H3" s="10" t="s">
        <v>14</v>
      </c>
      <c r="I3" s="10" t="s">
        <v>15</v>
      </c>
      <c r="J3" s="10" t="s">
        <v>14</v>
      </c>
      <c r="K3" s="10" t="s">
        <v>15</v>
      </c>
      <c r="L3" s="10" t="s">
        <v>14</v>
      </c>
      <c r="M3" s="10" t="s">
        <v>15</v>
      </c>
      <c r="N3" s="10" t="s">
        <v>14</v>
      </c>
      <c r="O3" s="10" t="s">
        <v>15</v>
      </c>
      <c r="P3" s="10" t="s">
        <v>14</v>
      </c>
      <c r="Q3" s="10" t="s">
        <v>15</v>
      </c>
      <c r="R3" s="10" t="s">
        <v>14</v>
      </c>
      <c r="S3" s="10" t="s">
        <v>15</v>
      </c>
      <c r="T3" s="10" t="s">
        <v>14</v>
      </c>
      <c r="U3" s="10" t="s">
        <v>15</v>
      </c>
      <c r="V3" s="10" t="s">
        <v>14</v>
      </c>
      <c r="W3" s="10" t="s">
        <v>15</v>
      </c>
      <c r="X3" s="10" t="s">
        <v>14</v>
      </c>
      <c r="Y3" s="10" t="s">
        <v>15</v>
      </c>
      <c r="Z3" s="10" t="s">
        <v>14</v>
      </c>
      <c r="AA3" s="10" t="s">
        <v>15</v>
      </c>
      <c r="AB3" s="10" t="s">
        <v>14</v>
      </c>
      <c r="AC3" s="10" t="s">
        <v>15</v>
      </c>
      <c r="AD3" s="10" t="s">
        <v>14</v>
      </c>
      <c r="AE3" s="10" t="s">
        <v>15</v>
      </c>
      <c r="AF3" s="10" t="s">
        <v>14</v>
      </c>
      <c r="AG3" s="10" t="s">
        <v>15</v>
      </c>
      <c r="AH3" s="10" t="s">
        <v>14</v>
      </c>
      <c r="AI3" s="10" t="s">
        <v>15</v>
      </c>
      <c r="AJ3" s="10" t="s">
        <v>14</v>
      </c>
      <c r="AK3" s="10" t="s">
        <v>15</v>
      </c>
      <c r="AL3" s="10" t="s">
        <v>14</v>
      </c>
      <c r="AM3" s="10" t="s">
        <v>15</v>
      </c>
      <c r="AN3" s="10" t="s">
        <v>14</v>
      </c>
      <c r="AO3" s="10" t="s">
        <v>15</v>
      </c>
      <c r="AP3" s="10" t="s">
        <v>14</v>
      </c>
    </row>
    <row r="4" spans="1:42" s="6" customFormat="1" x14ac:dyDescent="0.3">
      <c r="A4" s="6" t="s">
        <v>0</v>
      </c>
      <c r="C4" s="28">
        <v>423.85978588173862</v>
      </c>
      <c r="D4" s="28">
        <v>0.85957382622318301</v>
      </c>
      <c r="E4" s="29">
        <v>450.45485594361185</v>
      </c>
      <c r="F4" s="55">
        <v>0.9618021425494685</v>
      </c>
      <c r="G4" s="28">
        <v>436.14145120985506</v>
      </c>
      <c r="H4" s="28">
        <v>0.92243254926364759</v>
      </c>
      <c r="I4" s="29">
        <v>500.16108956223388</v>
      </c>
      <c r="J4" s="55">
        <v>1.1389716079354173</v>
      </c>
      <c r="K4" s="28">
        <v>516.96821717486534</v>
      </c>
      <c r="L4" s="28">
        <v>1.2985173531136027</v>
      </c>
      <c r="M4" s="29">
        <v>528.37600453625578</v>
      </c>
      <c r="N4" s="55">
        <v>1.3524898003134647</v>
      </c>
      <c r="O4" s="28">
        <v>541.10985686815934</v>
      </c>
      <c r="P4" s="28">
        <v>1.3933085625499004</v>
      </c>
      <c r="Q4" s="29">
        <v>507.23493538526793</v>
      </c>
      <c r="R4" s="55">
        <v>1.3805202406242574</v>
      </c>
      <c r="S4" s="28">
        <v>577.35938727149517</v>
      </c>
      <c r="T4" s="28">
        <v>1.5857741579668487</v>
      </c>
      <c r="U4" s="29">
        <v>595.95889626557391</v>
      </c>
      <c r="V4" s="29">
        <v>1.6240811933431145</v>
      </c>
      <c r="W4" s="28">
        <v>733.85429701854241</v>
      </c>
      <c r="X4" s="28">
        <v>1.9778592518251723</v>
      </c>
      <c r="Y4" s="29">
        <v>535.17326108046484</v>
      </c>
      <c r="Z4" s="55">
        <v>1.4687027256288836</v>
      </c>
      <c r="AA4" s="28">
        <v>630.15916228436947</v>
      </c>
      <c r="AB4" s="28">
        <v>1.718964963566983</v>
      </c>
      <c r="AC4" s="29">
        <v>684.62331611467278</v>
      </c>
      <c r="AD4" s="55">
        <v>1.8587927382438116</v>
      </c>
      <c r="AE4" s="28">
        <v>510.33626844938249</v>
      </c>
      <c r="AF4" s="28">
        <v>1.4196118827294133</v>
      </c>
      <c r="AG4" s="29">
        <v>569.94784724713543</v>
      </c>
      <c r="AH4" s="55">
        <v>1.5867501984528656</v>
      </c>
      <c r="AI4" s="28">
        <v>626.26644480625941</v>
      </c>
      <c r="AJ4" s="28">
        <v>1.7381632063900558</v>
      </c>
      <c r="AK4" s="29">
        <v>580.19377168520566</v>
      </c>
      <c r="AL4" s="55">
        <v>1.6264348545654683</v>
      </c>
      <c r="AM4" s="28">
        <v>568.9321161345797</v>
      </c>
      <c r="AN4" s="28">
        <v>1.615376823829006</v>
      </c>
      <c r="AO4" s="28">
        <v>552.3334320669037</v>
      </c>
      <c r="AP4" s="28">
        <v>1.6185154580490444</v>
      </c>
    </row>
    <row r="5" spans="1:42" x14ac:dyDescent="0.3">
      <c r="B5" s="1" t="s">
        <v>1</v>
      </c>
      <c r="C5" s="30">
        <v>377.77570712576471</v>
      </c>
      <c r="D5" s="30"/>
      <c r="E5" s="31">
        <v>410.92696540741179</v>
      </c>
      <c r="F5" s="56"/>
      <c r="G5" s="30">
        <v>391.56165798976468</v>
      </c>
      <c r="H5" s="30"/>
      <c r="I5" s="31">
        <v>457.20031856552941</v>
      </c>
      <c r="J5" s="56"/>
      <c r="K5" s="30">
        <v>474.31829930964705</v>
      </c>
      <c r="L5" s="30"/>
      <c r="M5" s="31">
        <v>482.40037884376471</v>
      </c>
      <c r="N5" s="56"/>
      <c r="O5" s="30">
        <v>494.68337782705879</v>
      </c>
      <c r="P5" s="30"/>
      <c r="Q5" s="31">
        <v>465.63460947129408</v>
      </c>
      <c r="R5" s="56"/>
      <c r="S5" s="30">
        <v>542.51897912717652</v>
      </c>
      <c r="T5" s="30"/>
      <c r="U5" s="31">
        <v>559.95236771600003</v>
      </c>
      <c r="V5" s="31"/>
      <c r="W5" s="30">
        <v>694.07471877058822</v>
      </c>
      <c r="X5" s="30"/>
      <c r="Y5" s="31">
        <v>502.59255942741174</v>
      </c>
      <c r="Z5" s="56"/>
      <c r="AA5" s="30">
        <v>593.77128565011753</v>
      </c>
      <c r="AB5" s="30"/>
      <c r="AC5" s="31">
        <v>644.43460316199992</v>
      </c>
      <c r="AD5" s="56"/>
      <c r="AE5" s="30">
        <v>471.25043090835294</v>
      </c>
      <c r="AF5" s="30"/>
      <c r="AG5" s="31">
        <v>530.68541526823526</v>
      </c>
      <c r="AH5" s="56"/>
      <c r="AI5" s="30">
        <v>590.19423924258831</v>
      </c>
      <c r="AJ5" s="30"/>
      <c r="AK5" s="31">
        <v>548.07069789211766</v>
      </c>
      <c r="AL5" s="56"/>
      <c r="AM5" s="30">
        <v>543.92920410541171</v>
      </c>
      <c r="AN5" s="30"/>
      <c r="AO5" s="30">
        <v>527.72531353211764</v>
      </c>
      <c r="AP5" s="30"/>
    </row>
    <row r="6" spans="1:42" x14ac:dyDescent="0.3">
      <c r="B6" s="1" t="s">
        <v>2</v>
      </c>
      <c r="C6" s="30">
        <v>46.084078755973913</v>
      </c>
      <c r="D6" s="30"/>
      <c r="E6" s="31">
        <v>39.527890536200012</v>
      </c>
      <c r="F6" s="56"/>
      <c r="G6" s="30">
        <v>44.579793220090401</v>
      </c>
      <c r="H6" s="30"/>
      <c r="I6" s="31">
        <v>42.960770996704483</v>
      </c>
      <c r="J6" s="56"/>
      <c r="K6" s="30">
        <v>42.649917865218242</v>
      </c>
      <c r="L6" s="30"/>
      <c r="M6" s="31">
        <v>45.975625692491008</v>
      </c>
      <c r="N6" s="56"/>
      <c r="O6" s="30">
        <v>46.426479041100578</v>
      </c>
      <c r="P6" s="30"/>
      <c r="Q6" s="31">
        <v>41.600325913973862</v>
      </c>
      <c r="R6" s="56"/>
      <c r="S6" s="30">
        <v>34.840408144318602</v>
      </c>
      <c r="T6" s="30"/>
      <c r="U6" s="31">
        <v>36.006528549573908</v>
      </c>
      <c r="V6" s="31"/>
      <c r="W6" s="30">
        <v>39.77957824795422</v>
      </c>
      <c r="X6" s="30"/>
      <c r="Y6" s="31">
        <v>32.580701653053069</v>
      </c>
      <c r="Z6" s="56"/>
      <c r="AA6" s="30">
        <v>36.387876634251867</v>
      </c>
      <c r="AB6" s="30"/>
      <c r="AC6" s="31">
        <v>40.188712952672809</v>
      </c>
      <c r="AD6" s="56"/>
      <c r="AE6" s="30">
        <v>39.085837541029512</v>
      </c>
      <c r="AF6" s="30"/>
      <c r="AG6" s="31">
        <v>39.262431978900068</v>
      </c>
      <c r="AH6" s="56"/>
      <c r="AI6" s="30">
        <v>36.072205563671041</v>
      </c>
      <c r="AJ6" s="30"/>
      <c r="AK6" s="31">
        <v>32.123073793087983</v>
      </c>
      <c r="AL6" s="56"/>
      <c r="AM6" s="30">
        <v>25.002912029167948</v>
      </c>
      <c r="AN6" s="30"/>
      <c r="AO6" s="30">
        <v>24.608118534786055</v>
      </c>
      <c r="AP6" s="30"/>
    </row>
    <row r="7" spans="1:42" s="6" customFormat="1" x14ac:dyDescent="0.3">
      <c r="A7" s="13" t="s">
        <v>3</v>
      </c>
      <c r="B7" s="13"/>
      <c r="C7" s="32">
        <v>690.43105940796249</v>
      </c>
      <c r="D7" s="32">
        <v>1.4001716776316551</v>
      </c>
      <c r="E7" s="33">
        <v>620.31145910991199</v>
      </c>
      <c r="F7" s="57">
        <v>1.3244765430935552</v>
      </c>
      <c r="G7" s="32">
        <v>678.36637386321343</v>
      </c>
      <c r="H7" s="32">
        <v>1.4347345840244254</v>
      </c>
      <c r="I7" s="33">
        <v>637.18933533174697</v>
      </c>
      <c r="J7" s="57">
        <v>1.4510136373409301</v>
      </c>
      <c r="K7" s="32">
        <v>785.18108853457409</v>
      </c>
      <c r="L7" s="32">
        <v>1.9722126717393558</v>
      </c>
      <c r="M7" s="33">
        <v>658.98187087988708</v>
      </c>
      <c r="N7" s="57">
        <v>1.6868030555982139</v>
      </c>
      <c r="O7" s="32">
        <v>713.2045520359153</v>
      </c>
      <c r="P7" s="32">
        <v>1.8364367172178937</v>
      </c>
      <c r="Q7" s="33">
        <v>886.91942669129855</v>
      </c>
      <c r="R7" s="57">
        <v>2.4138917391803951</v>
      </c>
      <c r="S7" s="32">
        <v>713.54839952999168</v>
      </c>
      <c r="T7" s="32">
        <v>1.9598306312826619</v>
      </c>
      <c r="U7" s="33">
        <v>511.19924785904453</v>
      </c>
      <c r="V7" s="33">
        <v>1.3930978960150453</v>
      </c>
      <c r="W7" s="32">
        <v>559.34219497202446</v>
      </c>
      <c r="X7" s="28">
        <v>1.5075201436528005</v>
      </c>
      <c r="Y7" s="33">
        <v>723.60403418224132</v>
      </c>
      <c r="Z7" s="57">
        <v>1.9858227130666095</v>
      </c>
      <c r="AA7" s="32">
        <v>677.48990805874973</v>
      </c>
      <c r="AB7" s="32">
        <v>1.8480750337764213</v>
      </c>
      <c r="AC7" s="33">
        <v>648.5868066333669</v>
      </c>
      <c r="AD7" s="57">
        <v>1.7609514866258402</v>
      </c>
      <c r="AE7" s="32">
        <v>548.67017752765798</v>
      </c>
      <c r="AF7" s="32">
        <v>1.52624603006199</v>
      </c>
      <c r="AG7" s="33">
        <v>675.03021668677854</v>
      </c>
      <c r="AH7" s="57">
        <v>1.8793023527729626</v>
      </c>
      <c r="AI7" s="32">
        <v>666.19693201487814</v>
      </c>
      <c r="AJ7" s="32">
        <v>1.8489877671737991</v>
      </c>
      <c r="AK7" s="33">
        <v>647.01574593154589</v>
      </c>
      <c r="AL7" s="57">
        <v>1.8137543213867888</v>
      </c>
      <c r="AM7" s="32">
        <v>646.51351896305937</v>
      </c>
      <c r="AN7" s="32">
        <v>1.8356547735793827</v>
      </c>
      <c r="AO7" s="32">
        <v>686.14565704491793</v>
      </c>
      <c r="AP7" s="32">
        <v>2.0106285224210354</v>
      </c>
    </row>
    <row r="8" spans="1:42" x14ac:dyDescent="0.3">
      <c r="A8" s="11"/>
      <c r="B8" s="11" t="s">
        <v>3</v>
      </c>
      <c r="C8" s="34">
        <v>682.83121858823529</v>
      </c>
      <c r="D8" s="54"/>
      <c r="E8" s="35">
        <v>612.07842376470592</v>
      </c>
      <c r="F8" s="58"/>
      <c r="G8" s="34">
        <v>667.2088623529412</v>
      </c>
      <c r="H8" s="54"/>
      <c r="I8" s="35">
        <v>624.63543058823518</v>
      </c>
      <c r="J8" s="58"/>
      <c r="K8" s="34">
        <v>772.34022352941179</v>
      </c>
      <c r="L8" s="54"/>
      <c r="M8" s="35">
        <v>646.38915517647058</v>
      </c>
      <c r="N8" s="58"/>
      <c r="O8" s="34">
        <v>699.43600505882353</v>
      </c>
      <c r="P8" s="54"/>
      <c r="Q8" s="35">
        <v>874.34167058823493</v>
      </c>
      <c r="R8" s="58"/>
      <c r="S8" s="34">
        <v>701.10281376470596</v>
      </c>
      <c r="T8" s="54"/>
      <c r="U8" s="35">
        <v>497.96342152941168</v>
      </c>
      <c r="V8" s="35"/>
      <c r="W8" s="34">
        <v>545.00799294117633</v>
      </c>
      <c r="X8" s="34"/>
      <c r="Y8" s="35">
        <v>708.82066376470596</v>
      </c>
      <c r="Z8" s="58"/>
      <c r="AA8" s="34">
        <v>662.65193482352936</v>
      </c>
      <c r="AB8" s="54"/>
      <c r="AC8" s="35">
        <v>636.8897977647058</v>
      </c>
      <c r="AD8" s="58"/>
      <c r="AE8" s="34">
        <v>534.46391023529407</v>
      </c>
      <c r="AF8" s="54"/>
      <c r="AG8" s="35">
        <v>660.32619141176474</v>
      </c>
      <c r="AH8" s="58"/>
      <c r="AI8" s="34">
        <v>652.06127658823516</v>
      </c>
      <c r="AJ8" s="54"/>
      <c r="AK8" s="35">
        <v>633.51484247058829</v>
      </c>
      <c r="AL8" s="58"/>
      <c r="AM8" s="34">
        <v>631.30162447058819</v>
      </c>
      <c r="AN8" s="54"/>
      <c r="AO8" s="34">
        <v>671.17716070588244</v>
      </c>
      <c r="AP8" s="54"/>
    </row>
    <row r="9" spans="1:42" x14ac:dyDescent="0.3">
      <c r="A9" s="12"/>
      <c r="B9" s="12" t="s">
        <v>4</v>
      </c>
      <c r="C9" s="36">
        <v>7.5998408197270582</v>
      </c>
      <c r="D9" s="54"/>
      <c r="E9" s="37">
        <v>8.2330353452061189</v>
      </c>
      <c r="F9" s="58"/>
      <c r="G9" s="36">
        <v>11.157511510272283</v>
      </c>
      <c r="H9" s="54"/>
      <c r="I9" s="37">
        <v>12.553904743511717</v>
      </c>
      <c r="J9" s="58"/>
      <c r="K9" s="36">
        <v>12.840865005162353</v>
      </c>
      <c r="L9" s="54"/>
      <c r="M9" s="37">
        <v>12.592715703416472</v>
      </c>
      <c r="N9" s="58"/>
      <c r="O9" s="36">
        <v>13.768546977091765</v>
      </c>
      <c r="P9" s="54"/>
      <c r="Q9" s="37">
        <v>12.577756103063528</v>
      </c>
      <c r="R9" s="58"/>
      <c r="S9" s="36">
        <v>12.445585765285648</v>
      </c>
      <c r="T9" s="54"/>
      <c r="U9" s="37">
        <v>13.235826329632939</v>
      </c>
      <c r="V9" s="37"/>
      <c r="W9" s="34">
        <v>14.334202030848003</v>
      </c>
      <c r="X9" s="36"/>
      <c r="Y9" s="37">
        <v>14.783370417535362</v>
      </c>
      <c r="Z9" s="58"/>
      <c r="AA9" s="36">
        <v>14.837973235220415</v>
      </c>
      <c r="AB9" s="54"/>
      <c r="AC9" s="37">
        <v>11.697008868660985</v>
      </c>
      <c r="AD9" s="58"/>
      <c r="AE9" s="36">
        <v>14.206267292363915</v>
      </c>
      <c r="AF9" s="54"/>
      <c r="AG9" s="37">
        <v>14.704025275013763</v>
      </c>
      <c r="AH9" s="58"/>
      <c r="AI9" s="36">
        <v>14.135655426642971</v>
      </c>
      <c r="AJ9" s="54"/>
      <c r="AK9" s="37">
        <v>13.500903460957673</v>
      </c>
      <c r="AL9" s="58"/>
      <c r="AM9" s="36">
        <v>15.211894492471224</v>
      </c>
      <c r="AN9" s="54"/>
      <c r="AO9" s="36">
        <v>14.968496339035504</v>
      </c>
      <c r="AP9" s="54"/>
    </row>
    <row r="10" spans="1:42" s="6" customFormat="1" x14ac:dyDescent="0.3">
      <c r="A10" s="6" t="s">
        <v>5</v>
      </c>
      <c r="C10" s="28">
        <v>0.7016503529411765</v>
      </c>
      <c r="D10" s="32">
        <v>1.4229240391226237E-3</v>
      </c>
      <c r="E10" s="29">
        <v>0.72232176470588239</v>
      </c>
      <c r="F10" s="57">
        <v>1.542286894541098E-3</v>
      </c>
      <c r="G10" s="28">
        <v>0.79882352941176471</v>
      </c>
      <c r="H10" s="32">
        <v>1.6894996396307406E-3</v>
      </c>
      <c r="I10" s="29">
        <v>0.74941176470588233</v>
      </c>
      <c r="J10" s="57">
        <v>1.7065676248423382E-3</v>
      </c>
      <c r="K10" s="28">
        <v>0.86683226529282353</v>
      </c>
      <c r="L10" s="32">
        <v>2.1773035581813547E-3</v>
      </c>
      <c r="M10" s="29">
        <v>1.2459720000000001</v>
      </c>
      <c r="N10" s="57">
        <v>3.1893280675287308E-3</v>
      </c>
      <c r="O10" s="28">
        <v>1.2084628178823529</v>
      </c>
      <c r="P10" s="32">
        <v>3.1116816119816306E-3</v>
      </c>
      <c r="Q10" s="29">
        <v>1.3254911764705883</v>
      </c>
      <c r="R10" s="57">
        <v>3.6075342414982501E-3</v>
      </c>
      <c r="S10" s="28">
        <v>1.6264705882352943</v>
      </c>
      <c r="T10" s="32">
        <v>4.4672609199369077E-3</v>
      </c>
      <c r="U10" s="29">
        <v>1.1397647058823528</v>
      </c>
      <c r="V10" s="29">
        <v>3.1060370694338843E-3</v>
      </c>
      <c r="W10" s="32">
        <v>4.7443529411764702</v>
      </c>
      <c r="X10" s="67">
        <v>1.2786819395557415E-2</v>
      </c>
      <c r="Y10" s="29">
        <v>9.1337647058823528</v>
      </c>
      <c r="Z10" s="57">
        <v>2.5066246941596284E-2</v>
      </c>
      <c r="AA10" s="28">
        <v>7.6917647058823526</v>
      </c>
      <c r="AB10" s="32">
        <v>2.0981800835018695E-2</v>
      </c>
      <c r="AC10" s="29">
        <v>4.1374685882352944</v>
      </c>
      <c r="AD10" s="57">
        <v>1.1233471582839674E-2</v>
      </c>
      <c r="AE10" s="28">
        <v>7.8604564705882369</v>
      </c>
      <c r="AF10" s="32">
        <v>2.1865577853656205E-2</v>
      </c>
      <c r="AG10" s="29">
        <v>3.9812071764705887</v>
      </c>
      <c r="AH10" s="57">
        <v>1.108378829371643E-2</v>
      </c>
      <c r="AI10" s="28">
        <v>6.3067109411764708</v>
      </c>
      <c r="AJ10" s="32">
        <v>1.7503880340709866E-2</v>
      </c>
      <c r="AK10" s="29">
        <v>5.7096101176470588</v>
      </c>
      <c r="AL10" s="57">
        <v>1.6005530142711135E-2</v>
      </c>
      <c r="AM10" s="28">
        <v>6.4470494117647057</v>
      </c>
      <c r="AN10" s="32">
        <v>1.8305196536631489E-2</v>
      </c>
      <c r="AO10" s="28">
        <v>4.5978231764705884</v>
      </c>
      <c r="AP10" s="32">
        <v>1.3473107823015872E-2</v>
      </c>
    </row>
    <row r="11" spans="1:42" s="6" customFormat="1" x14ac:dyDescent="0.3">
      <c r="A11" s="14" t="s">
        <v>9</v>
      </c>
      <c r="B11" s="14"/>
      <c r="C11" s="38">
        <v>917.09703620912182</v>
      </c>
      <c r="D11" s="32">
        <v>1.8598428883559233</v>
      </c>
      <c r="E11" s="39">
        <v>912.77496117409635</v>
      </c>
      <c r="F11" s="57">
        <v>1.9489387265760789</v>
      </c>
      <c r="G11" s="38">
        <v>859.05361841460319</v>
      </c>
      <c r="H11" s="32">
        <v>1.8168853636593707</v>
      </c>
      <c r="I11" s="39">
        <v>829.51151588016432</v>
      </c>
      <c r="J11" s="57">
        <v>1.8889715428881202</v>
      </c>
      <c r="K11" s="38">
        <v>771.46023214047955</v>
      </c>
      <c r="L11" s="32">
        <v>1.9377487152805295</v>
      </c>
      <c r="M11" s="39">
        <v>787.71663397351688</v>
      </c>
      <c r="N11" s="57">
        <v>2.0163268275619304</v>
      </c>
      <c r="O11" s="38">
        <v>697.7072626793115</v>
      </c>
      <c r="P11" s="32">
        <v>1.7965326096086871</v>
      </c>
      <c r="Q11" s="39">
        <v>631.50382493883762</v>
      </c>
      <c r="R11" s="57">
        <v>1.7187377121363465</v>
      </c>
      <c r="S11" s="38">
        <v>565.27447316980874</v>
      </c>
      <c r="T11" s="32">
        <v>1.5525817566546107</v>
      </c>
      <c r="U11" s="39">
        <v>527.8108804042871</v>
      </c>
      <c r="V11" s="39">
        <v>1.4383671925663841</v>
      </c>
      <c r="W11" s="32">
        <v>480.54175040316284</v>
      </c>
      <c r="X11" s="67">
        <v>1.2951398537619292</v>
      </c>
      <c r="Y11" s="39">
        <v>446.19733212322575</v>
      </c>
      <c r="Z11" s="57">
        <v>1.2245216372257934</v>
      </c>
      <c r="AA11" s="38">
        <v>426.24040527410045</v>
      </c>
      <c r="AB11" s="32">
        <v>1.1627099415117779</v>
      </c>
      <c r="AC11" s="39">
        <v>388.00877251339301</v>
      </c>
      <c r="AD11" s="57">
        <v>1.0534667338177335</v>
      </c>
      <c r="AE11" s="38">
        <v>383.09451926019619</v>
      </c>
      <c r="AF11" s="32">
        <v>1.0656611441760147</v>
      </c>
      <c r="AG11" s="39">
        <v>387.24904100574247</v>
      </c>
      <c r="AH11" s="57">
        <v>1.0781117880073405</v>
      </c>
      <c r="AI11" s="38">
        <v>409.34523620094723</v>
      </c>
      <c r="AJ11" s="32">
        <v>1.1361120081974763</v>
      </c>
      <c r="AK11" s="39">
        <v>427.34635372616913</v>
      </c>
      <c r="AL11" s="57">
        <v>1.197963574570768</v>
      </c>
      <c r="AM11" s="38">
        <v>450.42534752460222</v>
      </c>
      <c r="AN11" s="32">
        <v>1.2788989171499934</v>
      </c>
      <c r="AO11" s="38">
        <v>450.37665740291317</v>
      </c>
      <c r="AP11" s="32">
        <v>1.3197491580824272</v>
      </c>
    </row>
    <row r="12" spans="1:42" s="6" customFormat="1" x14ac:dyDescent="0.3">
      <c r="A12" s="14" t="s">
        <v>10</v>
      </c>
      <c r="B12" s="14"/>
      <c r="C12" s="38">
        <v>1.6936990604470552</v>
      </c>
      <c r="D12" s="32">
        <v>3.4347664731404497E-3</v>
      </c>
      <c r="E12" s="39">
        <v>1.6618472143411724</v>
      </c>
      <c r="F12" s="57">
        <v>3.548342725698777E-3</v>
      </c>
      <c r="G12" s="38">
        <v>1.6740227945411736</v>
      </c>
      <c r="H12" s="32">
        <v>3.4611058743919533E-3</v>
      </c>
      <c r="I12" s="39">
        <v>1.6780512622588208</v>
      </c>
      <c r="J12" s="57">
        <v>3.821274353920275E-3</v>
      </c>
      <c r="K12" s="38">
        <v>1.6911682536164683</v>
      </c>
      <c r="L12" s="32">
        <v>4.2478652485767928E-3</v>
      </c>
      <c r="M12" s="39">
        <v>1.6978986853541125</v>
      </c>
      <c r="N12" s="57">
        <v>4.3461297148090034E-3</v>
      </c>
      <c r="O12" s="38">
        <v>1.7307227755094061</v>
      </c>
      <c r="P12" s="32">
        <v>4.456453402039812E-3</v>
      </c>
      <c r="Q12" s="39">
        <v>1.9343444442823643</v>
      </c>
      <c r="R12" s="57">
        <v>5.2646248737630687E-3</v>
      </c>
      <c r="S12" s="38">
        <v>1.928371658294129</v>
      </c>
      <c r="T12" s="32">
        <v>5.2964618054101974E-3</v>
      </c>
      <c r="U12" s="39">
        <v>1.8270130377553049</v>
      </c>
      <c r="V12" s="39">
        <v>4.9788962514099276E-3</v>
      </c>
      <c r="W12" s="32">
        <v>1.8419987690670676</v>
      </c>
      <c r="X12" s="67">
        <v>4.9644927093175075E-3</v>
      </c>
      <c r="Y12" s="39">
        <v>1.8357919565176528</v>
      </c>
      <c r="Z12" s="57">
        <v>5.0380556098442129E-3</v>
      </c>
      <c r="AA12" s="38">
        <v>1.8208284638353036</v>
      </c>
      <c r="AB12" s="32">
        <v>4.9669044287988032E-3</v>
      </c>
      <c r="AC12" s="39">
        <v>1.8069279400776552</v>
      </c>
      <c r="AD12" s="57">
        <v>4.9059160774822634E-3</v>
      </c>
      <c r="AE12" s="38">
        <v>1.7947249888399996</v>
      </c>
      <c r="AF12" s="32">
        <v>4.99241985706799E-3</v>
      </c>
      <c r="AG12" s="39">
        <v>1.7926165417999997</v>
      </c>
      <c r="AH12" s="57">
        <v>4.9906928628465587E-3</v>
      </c>
      <c r="AI12" s="38">
        <v>1.8269554991964738</v>
      </c>
      <c r="AJ12" s="32">
        <v>5.0706003087833797E-3</v>
      </c>
      <c r="AK12" s="39">
        <v>1.8637976247635351</v>
      </c>
      <c r="AL12" s="57">
        <v>5.2247120991441029E-3</v>
      </c>
      <c r="AM12" s="38">
        <v>1.9171351500905929</v>
      </c>
      <c r="AN12" s="32">
        <v>5.44334833942073E-3</v>
      </c>
      <c r="AO12" s="38">
        <v>1.9736999961741248</v>
      </c>
      <c r="AP12" s="32">
        <v>5.7835788454902327E-3</v>
      </c>
    </row>
    <row r="13" spans="1:42" s="6" customFormat="1" x14ac:dyDescent="0.3">
      <c r="A13" s="6" t="s">
        <v>11</v>
      </c>
      <c r="C13" s="28">
        <v>47110.986486344911</v>
      </c>
      <c r="D13" s="32">
        <v>95.539544585422902</v>
      </c>
      <c r="E13" s="29">
        <v>44692.501140651337</v>
      </c>
      <c r="F13" s="57">
        <v>95.426528953556101</v>
      </c>
      <c r="G13" s="28">
        <v>44191.211874407687</v>
      </c>
      <c r="H13" s="32">
        <v>93.460885093105077</v>
      </c>
      <c r="I13" s="29">
        <v>41795.426515613566</v>
      </c>
      <c r="J13" s="57">
        <v>95.17694426109837</v>
      </c>
      <c r="K13" s="28">
        <v>37575.698838777898</v>
      </c>
      <c r="L13" s="32">
        <v>94.38239214040415</v>
      </c>
      <c r="M13" s="29">
        <v>36935.816781575195</v>
      </c>
      <c r="N13" s="57">
        <v>94.545011572151296</v>
      </c>
      <c r="O13" s="28">
        <v>36729.186851912804</v>
      </c>
      <c r="P13" s="32">
        <v>94.574308500785747</v>
      </c>
      <c r="Q13" s="29">
        <v>34554.382315902527</v>
      </c>
      <c r="R13" s="57">
        <v>94.045226110342199</v>
      </c>
      <c r="S13" s="28">
        <v>34399.668841582687</v>
      </c>
      <c r="T13" s="32">
        <v>94.48206280908326</v>
      </c>
      <c r="U13" s="29">
        <v>34929.882824281864</v>
      </c>
      <c r="V13" s="29">
        <v>95.189393322379445</v>
      </c>
      <c r="W13" s="32">
        <v>35175.749230058573</v>
      </c>
      <c r="X13" s="67">
        <v>94.804488216815102</v>
      </c>
      <c r="Y13" s="29">
        <v>34580.176138665949</v>
      </c>
      <c r="Z13" s="57">
        <v>94.900105519190816</v>
      </c>
      <c r="AA13" s="28">
        <v>34769.85369118119</v>
      </c>
      <c r="AB13" s="32">
        <v>94.846133898659801</v>
      </c>
      <c r="AC13" s="29">
        <v>34959.664198024024</v>
      </c>
      <c r="AD13" s="57">
        <v>94.917553073586475</v>
      </c>
      <c r="AE13" s="28">
        <v>34357.658595575042</v>
      </c>
      <c r="AF13" s="32">
        <v>95.573337464798229</v>
      </c>
      <c r="AG13" s="29">
        <v>34151.446235510448</v>
      </c>
      <c r="AH13" s="57">
        <v>95.078548595958281</v>
      </c>
      <c r="AI13" s="28">
        <v>34184.865718498717</v>
      </c>
      <c r="AJ13" s="32">
        <v>94.877948994474622</v>
      </c>
      <c r="AK13" s="29">
        <v>33879.75915623115</v>
      </c>
      <c r="AL13" s="57">
        <v>94.973823996640775</v>
      </c>
      <c r="AM13" s="28">
        <v>33413.09512594057</v>
      </c>
      <c r="AN13" s="32">
        <v>94.870262985945971</v>
      </c>
      <c r="AO13" s="28">
        <v>32298.054709857191</v>
      </c>
      <c r="AP13" s="32">
        <v>94.643738325232491</v>
      </c>
    </row>
    <row r="14" spans="1:42" s="6" customFormat="1" x14ac:dyDescent="0.3">
      <c r="A14" s="14" t="s">
        <v>12</v>
      </c>
      <c r="B14" s="14"/>
      <c r="C14" s="38">
        <v>165.68773863171762</v>
      </c>
      <c r="D14" s="32">
        <v>0.33600933185407017</v>
      </c>
      <c r="E14" s="39">
        <v>156.03509974211764</v>
      </c>
      <c r="F14" s="57">
        <v>0.33316300460456177</v>
      </c>
      <c r="G14" s="38">
        <v>163.09931675519996</v>
      </c>
      <c r="H14" s="32">
        <v>2.7446711453789625E-3</v>
      </c>
      <c r="I14" s="39">
        <v>148.67806490616471</v>
      </c>
      <c r="J14" s="57">
        <v>0.33857110875841168</v>
      </c>
      <c r="K14" s="38">
        <v>160.32526859999999</v>
      </c>
      <c r="L14" s="32">
        <v>0.402703950655598</v>
      </c>
      <c r="M14" s="39">
        <v>153.07716654588233</v>
      </c>
      <c r="N14" s="57">
        <v>0.39183328659275857</v>
      </c>
      <c r="O14" s="38">
        <v>152.17838639294115</v>
      </c>
      <c r="P14" s="32">
        <v>0.39184547482374427</v>
      </c>
      <c r="Q14" s="39">
        <v>159.0030670167059</v>
      </c>
      <c r="R14" s="57">
        <v>0.4327520386015451</v>
      </c>
      <c r="S14" s="38">
        <v>149.27081328188234</v>
      </c>
      <c r="T14" s="32">
        <v>0.40998692228726891</v>
      </c>
      <c r="U14" s="39">
        <v>127.32313780611763</v>
      </c>
      <c r="V14" s="39">
        <v>0.34697546237517984</v>
      </c>
      <c r="W14" s="32">
        <v>147.39025404929413</v>
      </c>
      <c r="X14" s="67">
        <v>0.39724122184010746</v>
      </c>
      <c r="Y14" s="39">
        <v>142.38093024070588</v>
      </c>
      <c r="Z14" s="57">
        <v>0.3907431023364592</v>
      </c>
      <c r="AA14" s="38">
        <v>145.96508748541174</v>
      </c>
      <c r="AB14" s="32">
        <v>0.39816745722120539</v>
      </c>
      <c r="AC14" s="39">
        <v>144.78380438061649</v>
      </c>
      <c r="AD14" s="57">
        <v>0.39309658006582554</v>
      </c>
      <c r="AE14" s="38">
        <v>139.58474540416</v>
      </c>
      <c r="AF14" s="32">
        <v>0.38828548052363138</v>
      </c>
      <c r="AG14" s="39">
        <v>129.74464074543999</v>
      </c>
      <c r="AH14" s="57">
        <v>0.36121258365198144</v>
      </c>
      <c r="AI14" s="38">
        <v>135.55109052368471</v>
      </c>
      <c r="AJ14" s="32">
        <v>0.37621354311455146</v>
      </c>
      <c r="AK14" s="39">
        <v>130.84509327080471</v>
      </c>
      <c r="AL14" s="57">
        <v>0.36679301059434805</v>
      </c>
      <c r="AM14" s="38">
        <v>132.44677325741645</v>
      </c>
      <c r="AN14" s="32">
        <v>0.37605795461959152</v>
      </c>
      <c r="AO14" s="38">
        <v>132.44677325741645</v>
      </c>
      <c r="AP14" s="32">
        <v>0.38811184954648775</v>
      </c>
    </row>
    <row r="15" spans="1:42" s="6" customFormat="1" x14ac:dyDescent="0.3">
      <c r="A15" s="15" t="s">
        <v>13</v>
      </c>
      <c r="B15" s="15"/>
      <c r="C15" s="39">
        <f>C4+C7+C10+C11+C12+C13+C14</f>
        <v>49310.457455888842</v>
      </c>
      <c r="D15" s="39">
        <v>100</v>
      </c>
      <c r="E15" s="39">
        <f>E4+E7+E10+E11+E12+E13+E14</f>
        <v>46834.461685600123</v>
      </c>
      <c r="F15" s="39">
        <v>94.97876130534047</v>
      </c>
      <c r="G15" s="39">
        <f>G4+G7+G10+G11+G12+G13+G14</f>
        <v>46330.345480974509</v>
      </c>
      <c r="H15" s="39">
        <v>93.956430078588866</v>
      </c>
      <c r="I15" s="39">
        <f>I4+I7+I10+I11+I12+I13+I14</f>
        <v>43913.393984320835</v>
      </c>
      <c r="J15" s="39">
        <v>89.054931245778846</v>
      </c>
      <c r="K15" s="39">
        <f>K4+K7+K10+K11+K12+K13+K14</f>
        <v>39812.191645746723</v>
      </c>
      <c r="L15" s="39">
        <v>80.73782661895018</v>
      </c>
      <c r="M15" s="39">
        <f>M4+M7+M10+M11+M12+M13+M14</f>
        <v>39066.912328196093</v>
      </c>
      <c r="N15" s="39">
        <v>79.226424462080459</v>
      </c>
      <c r="O15" s="39">
        <f>O4+O7+O10+O11+O12+O13+O14</f>
        <v>38836.326095482516</v>
      </c>
      <c r="P15" s="39">
        <v>78.758803100182021</v>
      </c>
      <c r="Q15" s="39">
        <f>Q4+Q7+Q10+Q11+Q12+Q13+Q14</f>
        <v>36742.303405555387</v>
      </c>
      <c r="R15" s="39">
        <v>74.512193358626988</v>
      </c>
      <c r="S15" s="39">
        <f>S4+S7+S10+S11+S12+S13+S14</f>
        <v>36408.676757082394</v>
      </c>
      <c r="T15" s="39">
        <v>73.835609393103155</v>
      </c>
      <c r="U15" s="39">
        <f>U4+U7+U10+U11+U12+U13+U14</f>
        <v>36695.141764360524</v>
      </c>
      <c r="V15" s="39">
        <v>74.416551087944228</v>
      </c>
      <c r="W15" s="39">
        <f>W4+W7+W10+W11+W12+W13+W14</f>
        <v>37103.464078211837</v>
      </c>
      <c r="X15" s="68">
        <v>75.244615427474201</v>
      </c>
      <c r="Y15" s="39">
        <f>Y4+Y7+Y10+Y11+Y12+Y13+Y14</f>
        <v>36438.501252954986</v>
      </c>
      <c r="Z15" s="39">
        <v>73.896092498333459</v>
      </c>
      <c r="AA15" s="39">
        <f>AA4+AA7+AA10+AA11+AA12+AA13+AA14</f>
        <v>36659.220847453536</v>
      </c>
      <c r="AB15" s="39">
        <v>74.343704639624164</v>
      </c>
      <c r="AC15" s="39">
        <f>AC4+AC7+AC10+AC11+AC12+AC13+AC14</f>
        <v>36831.611294194387</v>
      </c>
      <c r="AD15" s="39">
        <v>74.693306844988143</v>
      </c>
      <c r="AE15" s="39">
        <f>AE4+AE7+AE10+AE11+AE12+AE13+AE14</f>
        <v>35948.999487675865</v>
      </c>
      <c r="AF15" s="39">
        <v>72.903398878086662</v>
      </c>
      <c r="AG15" s="39">
        <f>AG4+AG7+AG10+AG11+AG12+AG13+AG14</f>
        <v>35919.191804913818</v>
      </c>
      <c r="AH15" s="39">
        <v>72.842949869296362</v>
      </c>
      <c r="AI15" s="39">
        <f>AI4+AI7+AI10+AI11+AI12+AI13+AI14</f>
        <v>36030.35908848486</v>
      </c>
      <c r="AJ15" s="39">
        <v>73.068393495874929</v>
      </c>
      <c r="AK15" s="39">
        <f>AK4+AK7+AK10+AK11+AK12+AK13+AK14</f>
        <v>35672.73352858729</v>
      </c>
      <c r="AL15" s="39">
        <v>72.34314052044374</v>
      </c>
      <c r="AM15" s="39">
        <f>AM4+AM7+AM10+AM11+AM12+AM13+AM14</f>
        <v>35219.777066382085</v>
      </c>
      <c r="AN15" s="39">
        <v>71.424559583306007</v>
      </c>
      <c r="AO15" s="39">
        <f>AO4+AO7+AO10+AO11+AO12+AO13+AO14</f>
        <v>34125.928752801992</v>
      </c>
      <c r="AP15" s="39">
        <v>69.206270867248961</v>
      </c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03DE4A-0302-4DDF-BA34-B6DBD1B97C9A}">
  <dimension ref="A1:AP20"/>
  <sheetViews>
    <sheetView workbookViewId="0">
      <selection activeCell="B25" sqref="B25"/>
    </sheetView>
  </sheetViews>
  <sheetFormatPr defaultColWidth="9.109375" defaultRowHeight="14.4" x14ac:dyDescent="0.3"/>
  <cols>
    <col min="1" max="1" width="20.5546875" style="1" customWidth="1"/>
    <col min="2" max="2" width="35.44140625" style="1" bestFit="1" customWidth="1"/>
    <col min="3" max="3" width="10.109375" style="1" bestFit="1" customWidth="1"/>
    <col min="4" max="4" width="10.109375" style="1" customWidth="1"/>
    <col min="5" max="16384" width="9.109375" style="1"/>
  </cols>
  <sheetData>
    <row r="1" spans="1:42" ht="15.6" x14ac:dyDescent="0.35">
      <c r="A1" s="7" t="s">
        <v>20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</row>
    <row r="2" spans="1:42" s="3" customFormat="1" x14ac:dyDescent="0.3">
      <c r="A2" s="16"/>
      <c r="B2" s="16"/>
      <c r="C2" s="17">
        <v>2000</v>
      </c>
      <c r="D2" s="17"/>
      <c r="E2" s="17">
        <v>2001</v>
      </c>
      <c r="F2" s="17"/>
      <c r="G2" s="17">
        <v>2002</v>
      </c>
      <c r="H2" s="17"/>
      <c r="I2" s="17">
        <v>2003</v>
      </c>
      <c r="J2" s="17"/>
      <c r="K2" s="17">
        <v>2004</v>
      </c>
      <c r="L2" s="17"/>
      <c r="M2" s="17">
        <v>2005</v>
      </c>
      <c r="N2" s="17"/>
      <c r="O2" s="17">
        <v>2006</v>
      </c>
      <c r="P2" s="17"/>
      <c r="Q2" s="17">
        <v>2007</v>
      </c>
      <c r="R2" s="17"/>
      <c r="S2" s="17">
        <v>2008</v>
      </c>
      <c r="T2" s="17"/>
      <c r="U2" s="17">
        <v>2009</v>
      </c>
      <c r="V2" s="17"/>
      <c r="W2" s="17">
        <v>2010</v>
      </c>
      <c r="X2" s="17"/>
      <c r="Y2" s="17">
        <v>2011</v>
      </c>
      <c r="Z2" s="17"/>
      <c r="AA2" s="17">
        <v>2012</v>
      </c>
      <c r="AB2" s="17"/>
      <c r="AC2" s="17">
        <v>2013</v>
      </c>
      <c r="AD2" s="17"/>
      <c r="AE2" s="17">
        <v>2014</v>
      </c>
      <c r="AF2" s="17"/>
      <c r="AG2" s="17">
        <v>2015</v>
      </c>
      <c r="AH2" s="17"/>
      <c r="AI2" s="17">
        <v>2016</v>
      </c>
      <c r="AJ2" s="17"/>
      <c r="AK2" s="17">
        <v>2017</v>
      </c>
      <c r="AL2" s="17"/>
      <c r="AM2" s="17">
        <v>2018</v>
      </c>
      <c r="AN2" s="17"/>
      <c r="AO2" s="17">
        <v>2019</v>
      </c>
      <c r="AP2" s="17"/>
    </row>
    <row r="3" spans="1:42" s="20" customFormat="1" x14ac:dyDescent="0.3">
      <c r="A3" s="18"/>
      <c r="B3" s="18"/>
      <c r="C3" s="8" t="s">
        <v>15</v>
      </c>
      <c r="D3" s="8" t="s">
        <v>14</v>
      </c>
      <c r="E3" s="8" t="s">
        <v>15</v>
      </c>
      <c r="F3" s="8" t="s">
        <v>14</v>
      </c>
      <c r="G3" s="8" t="s">
        <v>15</v>
      </c>
      <c r="H3" s="8" t="s">
        <v>14</v>
      </c>
      <c r="I3" s="8" t="s">
        <v>15</v>
      </c>
      <c r="J3" s="8" t="s">
        <v>14</v>
      </c>
      <c r="K3" s="8" t="s">
        <v>15</v>
      </c>
      <c r="L3" s="8" t="s">
        <v>14</v>
      </c>
      <c r="M3" s="8" t="s">
        <v>15</v>
      </c>
      <c r="N3" s="8" t="s">
        <v>14</v>
      </c>
      <c r="O3" s="8" t="s">
        <v>15</v>
      </c>
      <c r="P3" s="8" t="s">
        <v>14</v>
      </c>
      <c r="Q3" s="8" t="s">
        <v>15</v>
      </c>
      <c r="R3" s="8" t="s">
        <v>14</v>
      </c>
      <c r="S3" s="8" t="s">
        <v>15</v>
      </c>
      <c r="T3" s="8" t="s">
        <v>14</v>
      </c>
      <c r="U3" s="8" t="s">
        <v>15</v>
      </c>
      <c r="V3" s="8" t="s">
        <v>14</v>
      </c>
      <c r="W3" s="8" t="s">
        <v>15</v>
      </c>
      <c r="X3" s="8" t="s">
        <v>14</v>
      </c>
      <c r="Y3" s="8" t="s">
        <v>15</v>
      </c>
      <c r="Z3" s="8" t="s">
        <v>14</v>
      </c>
      <c r="AA3" s="8" t="s">
        <v>15</v>
      </c>
      <c r="AB3" s="8" t="s">
        <v>14</v>
      </c>
      <c r="AC3" s="8" t="s">
        <v>15</v>
      </c>
      <c r="AD3" s="8" t="s">
        <v>14</v>
      </c>
      <c r="AE3" s="8" t="s">
        <v>15</v>
      </c>
      <c r="AF3" s="8" t="s">
        <v>14</v>
      </c>
      <c r="AG3" s="8" t="s">
        <v>15</v>
      </c>
      <c r="AH3" s="8" t="s">
        <v>14</v>
      </c>
      <c r="AI3" s="8" t="s">
        <v>15</v>
      </c>
      <c r="AJ3" s="8" t="s">
        <v>14</v>
      </c>
      <c r="AK3" s="8" t="s">
        <v>15</v>
      </c>
      <c r="AL3" s="19" t="s">
        <v>14</v>
      </c>
      <c r="AM3" s="8" t="s">
        <v>15</v>
      </c>
      <c r="AN3" s="19" t="s">
        <v>14</v>
      </c>
      <c r="AO3" s="8" t="s">
        <v>15</v>
      </c>
      <c r="AP3" s="19" t="s">
        <v>14</v>
      </c>
    </row>
    <row r="4" spans="1:42" s="3" customFormat="1" x14ac:dyDescent="0.3">
      <c r="A4" s="23" t="s">
        <v>0</v>
      </c>
      <c r="B4" s="23"/>
      <c r="C4" s="40">
        <v>2589.6419989282003</v>
      </c>
      <c r="D4" s="40">
        <v>3.613221488032107</v>
      </c>
      <c r="E4" s="41">
        <v>2766.5131162261141</v>
      </c>
      <c r="F4" s="59">
        <v>4.0051042903277958</v>
      </c>
      <c r="G4" s="40">
        <v>2801.9920987041783</v>
      </c>
      <c r="H4" s="40">
        <v>4.2341249124089408</v>
      </c>
      <c r="I4" s="41">
        <v>2768.3325747423</v>
      </c>
      <c r="J4" s="59">
        <v>4.2780354885817946</v>
      </c>
      <c r="K4" s="40">
        <v>2471.8313031046673</v>
      </c>
      <c r="L4" s="40">
        <v>3.8276811048068646</v>
      </c>
      <c r="M4" s="41">
        <v>2411.1493503866973</v>
      </c>
      <c r="N4" s="59">
        <v>3.809002089459502</v>
      </c>
      <c r="O4" s="40">
        <v>2375.9545864334459</v>
      </c>
      <c r="P4" s="40">
        <v>3.875901299613929</v>
      </c>
      <c r="Q4" s="41">
        <v>2231.1470380453843</v>
      </c>
      <c r="R4" s="59">
        <v>3.7111281388067017</v>
      </c>
      <c r="S4" s="40">
        <v>2184.2878364564663</v>
      </c>
      <c r="T4" s="40">
        <v>4.0002669658365591</v>
      </c>
      <c r="U4" s="41">
        <v>2140.6957742483883</v>
      </c>
      <c r="V4" s="59">
        <v>4.2921761292780296</v>
      </c>
      <c r="W4" s="40">
        <v>2294.4671980218686</v>
      </c>
      <c r="X4" s="40">
        <v>4.5436125526348938</v>
      </c>
      <c r="Y4" s="41">
        <v>1829.1728014881173</v>
      </c>
      <c r="Z4" s="59">
        <v>3.8710230766059417</v>
      </c>
      <c r="AA4" s="40">
        <v>1871.4701255358427</v>
      </c>
      <c r="AB4" s="40">
        <v>4.0430488929585344</v>
      </c>
      <c r="AC4" s="41">
        <v>1993.9939966906284</v>
      </c>
      <c r="AD4" s="59">
        <v>4.468466678922856</v>
      </c>
      <c r="AE4" s="40">
        <v>1623.2575473490056</v>
      </c>
      <c r="AF4" s="40">
        <v>3.7780326567486449</v>
      </c>
      <c r="AG4" s="41">
        <v>1599.6884712479916</v>
      </c>
      <c r="AH4" s="59">
        <v>3.7454165606568126</v>
      </c>
      <c r="AI4" s="40">
        <v>1642.7368958616612</v>
      </c>
      <c r="AJ4" s="40">
        <v>4.0276615795025048</v>
      </c>
      <c r="AK4" s="41">
        <v>1570.1554996379812</v>
      </c>
      <c r="AL4" s="59">
        <v>3.9928989999167794</v>
      </c>
      <c r="AM4" s="40">
        <v>1523.0307331301578</v>
      </c>
      <c r="AN4" s="40">
        <v>3.9623074287678368</v>
      </c>
      <c r="AO4" s="40">
        <v>1474.7377970522109</v>
      </c>
      <c r="AP4" s="40">
        <v>3.9028411252895578</v>
      </c>
    </row>
    <row r="5" spans="1:42" s="5" customFormat="1" x14ac:dyDescent="0.3">
      <c r="A5" s="21"/>
      <c r="B5" s="21" t="s">
        <v>1</v>
      </c>
      <c r="C5" s="42">
        <v>2556.7374909086957</v>
      </c>
      <c r="D5" s="42"/>
      <c r="E5" s="43">
        <v>2735.4150596073914</v>
      </c>
      <c r="F5" s="60"/>
      <c r="G5" s="42">
        <v>2770.8590731439135</v>
      </c>
      <c r="H5" s="42"/>
      <c r="I5" s="43">
        <v>2738.6426645078259</v>
      </c>
      <c r="J5" s="60"/>
      <c r="K5" s="42">
        <v>2442.4658130934781</v>
      </c>
      <c r="L5" s="42"/>
      <c r="M5" s="43">
        <v>2382.120901668261</v>
      </c>
      <c r="N5" s="60"/>
      <c r="O5" s="42">
        <v>2347.6874505608694</v>
      </c>
      <c r="P5" s="42"/>
      <c r="Q5" s="43">
        <v>2203.9009810086955</v>
      </c>
      <c r="R5" s="60"/>
      <c r="S5" s="42">
        <v>2159.0417991130435</v>
      </c>
      <c r="T5" s="42"/>
      <c r="U5" s="43">
        <v>2116.1592389000002</v>
      </c>
      <c r="V5" s="60"/>
      <c r="W5" s="42">
        <v>2270.1936335217392</v>
      </c>
      <c r="X5" s="42"/>
      <c r="Y5" s="43">
        <v>1809.6120684173914</v>
      </c>
      <c r="Z5" s="60"/>
      <c r="AA5" s="42">
        <v>1854.8734047230434</v>
      </c>
      <c r="AB5" s="42"/>
      <c r="AC5" s="43">
        <v>1980.3609634869565</v>
      </c>
      <c r="AD5" s="60"/>
      <c r="AE5" s="42">
        <v>1613.3783488565216</v>
      </c>
      <c r="AF5" s="42"/>
      <c r="AG5" s="43">
        <v>1592.2016018360869</v>
      </c>
      <c r="AH5" s="60"/>
      <c r="AI5" s="42">
        <v>1636.3397207256523</v>
      </c>
      <c r="AJ5" s="42"/>
      <c r="AK5" s="43">
        <v>1564.3944720143479</v>
      </c>
      <c r="AL5" s="60"/>
      <c r="AM5" s="42">
        <v>1518.4153149656524</v>
      </c>
      <c r="AN5" s="42"/>
      <c r="AO5" s="42">
        <v>1470.1821958295654</v>
      </c>
      <c r="AP5" s="42"/>
    </row>
    <row r="6" spans="1:42" s="5" customFormat="1" x14ac:dyDescent="0.3">
      <c r="A6" s="21"/>
      <c r="B6" s="21" t="s">
        <v>2</v>
      </c>
      <c r="C6" s="42">
        <v>7.386971241135682</v>
      </c>
      <c r="D6" s="42"/>
      <c r="E6" s="43">
        <v>6.3360578858445278</v>
      </c>
      <c r="F6" s="60"/>
      <c r="G6" s="42">
        <v>7.1458442772905517</v>
      </c>
      <c r="H6" s="42"/>
      <c r="I6" s="43">
        <v>6.8863257857472862</v>
      </c>
      <c r="J6" s="60"/>
      <c r="K6" s="42">
        <v>6.8364980967819688</v>
      </c>
      <c r="L6" s="42"/>
      <c r="M6" s="43">
        <v>7.3695869365648221</v>
      </c>
      <c r="N6" s="60"/>
      <c r="O6" s="42">
        <v>7.4418557289558809</v>
      </c>
      <c r="P6" s="42"/>
      <c r="Q6" s="43">
        <v>6.6682554896155066</v>
      </c>
      <c r="R6" s="60"/>
      <c r="S6" s="42">
        <v>5.5846856428294869</v>
      </c>
      <c r="T6" s="42"/>
      <c r="U6" s="43">
        <v>5.7716069859453185</v>
      </c>
      <c r="V6" s="60"/>
      <c r="W6" s="42">
        <v>6.3764017516364531</v>
      </c>
      <c r="X6" s="42"/>
      <c r="Y6" s="43">
        <v>5.2224697254239087</v>
      </c>
      <c r="Z6" s="60"/>
      <c r="AA6" s="42">
        <v>5.8327345469256526</v>
      </c>
      <c r="AB6" s="42"/>
      <c r="AC6" s="43">
        <v>6.4419833229533161</v>
      </c>
      <c r="AD6" s="60"/>
      <c r="AE6" s="42">
        <v>6.2651997315636612</v>
      </c>
      <c r="AF6" s="42"/>
      <c r="AG6" s="43">
        <v>6.2935066451248929</v>
      </c>
      <c r="AH6" s="60"/>
      <c r="AI6" s="42">
        <v>5.7821345743757657</v>
      </c>
      <c r="AJ6" s="42"/>
      <c r="AK6" s="43">
        <v>5.149115023931337</v>
      </c>
      <c r="AL6" s="60"/>
      <c r="AM6" s="42">
        <v>4.0078004614590839</v>
      </c>
      <c r="AN6" s="42"/>
      <c r="AO6" s="42">
        <v>3.9445176907514572</v>
      </c>
      <c r="AP6" s="42"/>
    </row>
    <row r="7" spans="1:42" s="5" customFormat="1" x14ac:dyDescent="0.3">
      <c r="A7" s="21"/>
      <c r="B7" s="1" t="s">
        <v>17</v>
      </c>
      <c r="C7" s="42">
        <v>8.5919344372628728E-2</v>
      </c>
      <c r="D7" s="42"/>
      <c r="E7" s="43">
        <v>6.2702072890863908E-2</v>
      </c>
      <c r="F7" s="60"/>
      <c r="G7" s="42">
        <v>4.4034038407876397E-2</v>
      </c>
      <c r="H7" s="42"/>
      <c r="I7" s="43">
        <v>3.9871838591465855E-2</v>
      </c>
      <c r="J7" s="60"/>
      <c r="K7" s="42">
        <v>1.6259976987013546E-2</v>
      </c>
      <c r="L7" s="42"/>
      <c r="M7" s="43">
        <v>2.5985844767243492E-2</v>
      </c>
      <c r="N7" s="60"/>
      <c r="O7" s="42">
        <v>4.1428480751213505E-2</v>
      </c>
      <c r="P7" s="42"/>
      <c r="Q7" s="43">
        <v>6.2805011337288247E-2</v>
      </c>
      <c r="R7" s="60"/>
      <c r="S7" s="42">
        <v>8.5885998941916508E-2</v>
      </c>
      <c r="T7" s="42"/>
      <c r="U7" s="43">
        <v>0.10555000824894818</v>
      </c>
      <c r="V7" s="60"/>
      <c r="W7" s="42">
        <v>0.10738485266067008</v>
      </c>
      <c r="X7" s="42"/>
      <c r="Y7" s="43">
        <v>0.10644102863622383</v>
      </c>
      <c r="Z7" s="60"/>
      <c r="AA7" s="42">
        <v>9.0119528374308353E-2</v>
      </c>
      <c r="AB7" s="42"/>
      <c r="AC7" s="43">
        <v>7.5138722385758847E-2</v>
      </c>
      <c r="AD7" s="60"/>
      <c r="AE7" s="42">
        <v>5.6043181753741275E-2</v>
      </c>
      <c r="AF7" s="42"/>
      <c r="AG7" s="43">
        <v>5.0175413046323794E-2</v>
      </c>
      <c r="AH7" s="60"/>
      <c r="AI7" s="42">
        <v>4.3446884766588978E-2</v>
      </c>
      <c r="AJ7" s="42"/>
      <c r="AK7" s="43">
        <v>4.0318922835138139E-2</v>
      </c>
      <c r="AL7" s="60"/>
      <c r="AM7" s="42">
        <v>3.6024026179824233E-2</v>
      </c>
      <c r="AN7" s="42"/>
      <c r="AO7" s="42">
        <v>3.9489855027700228E-2</v>
      </c>
      <c r="AP7" s="42"/>
    </row>
    <row r="8" spans="1:42" s="5" customFormat="1" x14ac:dyDescent="0.3">
      <c r="A8" s="22"/>
      <c r="B8" s="12" t="s">
        <v>18</v>
      </c>
      <c r="C8" s="44">
        <v>25.431617433995925</v>
      </c>
      <c r="D8" s="44"/>
      <c r="E8" s="45">
        <v>24.699296659987795</v>
      </c>
      <c r="F8" s="61"/>
      <c r="G8" s="44">
        <v>23.94314724456687</v>
      </c>
      <c r="H8" s="44"/>
      <c r="I8" s="45">
        <v>22.763712610135368</v>
      </c>
      <c r="J8" s="61"/>
      <c r="K8" s="44">
        <v>22.512731937419982</v>
      </c>
      <c r="L8" s="44"/>
      <c r="M8" s="45">
        <v>21.632875937104501</v>
      </c>
      <c r="N8" s="61"/>
      <c r="O8" s="44">
        <v>20.783851662869377</v>
      </c>
      <c r="P8" s="44"/>
      <c r="Q8" s="45">
        <v>20.514996535736181</v>
      </c>
      <c r="R8" s="61"/>
      <c r="S8" s="44">
        <v>19.575465701651567</v>
      </c>
      <c r="T8" s="44"/>
      <c r="U8" s="45">
        <v>18.659378354194285</v>
      </c>
      <c r="V8" s="61"/>
      <c r="W8" s="44">
        <v>17.789777895832447</v>
      </c>
      <c r="X8" s="44"/>
      <c r="Y8" s="45">
        <v>14.23182231666596</v>
      </c>
      <c r="Z8" s="61"/>
      <c r="AA8" s="44">
        <v>10.673866737499468</v>
      </c>
      <c r="AB8" s="44"/>
      <c r="AC8" s="45">
        <v>7.1159111583329802</v>
      </c>
      <c r="AD8" s="61"/>
      <c r="AE8" s="44">
        <v>3.5579555791664901</v>
      </c>
      <c r="AF8" s="44"/>
      <c r="AG8" s="45">
        <v>1.1431873537333466</v>
      </c>
      <c r="AH8" s="61"/>
      <c r="AI8" s="44">
        <v>0.57159367686667328</v>
      </c>
      <c r="AJ8" s="44"/>
      <c r="AK8" s="45">
        <v>0.57159367686667328</v>
      </c>
      <c r="AL8" s="61"/>
      <c r="AM8" s="44">
        <v>0.57159367686667328</v>
      </c>
      <c r="AN8" s="44"/>
      <c r="AO8" s="44">
        <v>0.57159367686667328</v>
      </c>
      <c r="AP8" s="44"/>
    </row>
    <row r="9" spans="1:42" s="3" customFormat="1" x14ac:dyDescent="0.3">
      <c r="A9" s="2" t="s">
        <v>3</v>
      </c>
      <c r="B9" s="2"/>
      <c r="C9" s="46">
        <v>9937.2968198506042</v>
      </c>
      <c r="D9" s="46">
        <v>13.86510352291859</v>
      </c>
      <c r="E9" s="47">
        <v>9879.6956459336852</v>
      </c>
      <c r="F9" s="62">
        <v>14.302918423404916</v>
      </c>
      <c r="G9" s="46">
        <v>10003.755030704189</v>
      </c>
      <c r="H9" s="46">
        <v>15.116797942695682</v>
      </c>
      <c r="I9" s="47">
        <v>8623.1949764214423</v>
      </c>
      <c r="J9" s="62">
        <v>13.32583175542962</v>
      </c>
      <c r="K9" s="46">
        <v>9237.3566629491288</v>
      </c>
      <c r="L9" s="46">
        <v>14.304234885577461</v>
      </c>
      <c r="M9" s="47">
        <v>9092.0173571920168</v>
      </c>
      <c r="N9" s="62">
        <v>14.363072575903393</v>
      </c>
      <c r="O9" s="46">
        <v>8602.9603301590414</v>
      </c>
      <c r="P9" s="46">
        <v>14.034033021752171</v>
      </c>
      <c r="Q9" s="47">
        <v>8546.1806196199996</v>
      </c>
      <c r="R9" s="62">
        <v>14.215096914715817</v>
      </c>
      <c r="S9" s="46">
        <v>7819.5907124631749</v>
      </c>
      <c r="T9" s="46">
        <v>14.320663188865506</v>
      </c>
      <c r="U9" s="47">
        <v>6839.326924336262</v>
      </c>
      <c r="V9" s="62">
        <v>13.713109596468259</v>
      </c>
      <c r="W9" s="46">
        <v>7878.3639402229028</v>
      </c>
      <c r="X9" s="46">
        <v>15.601109191660671</v>
      </c>
      <c r="Y9" s="47">
        <v>7555.3934593200001</v>
      </c>
      <c r="Z9" s="62">
        <v>15.989250665695135</v>
      </c>
      <c r="AA9" s="46">
        <v>7295.4877043799115</v>
      </c>
      <c r="AB9" s="46">
        <v>15.760878618535495</v>
      </c>
      <c r="AC9" s="47">
        <v>7051.3414973867966</v>
      </c>
      <c r="AD9" s="62">
        <v>15.801795078156156</v>
      </c>
      <c r="AE9" s="46">
        <v>6825.99201900553</v>
      </c>
      <c r="AF9" s="46">
        <v>15.887078920178171</v>
      </c>
      <c r="AG9" s="47">
        <v>6741.934323497454</v>
      </c>
      <c r="AH9" s="62">
        <v>15.785168750005555</v>
      </c>
      <c r="AI9" s="46">
        <v>6561.8417330290513</v>
      </c>
      <c r="AJ9" s="46">
        <v>16.08832059806787</v>
      </c>
      <c r="AK9" s="47">
        <v>6157.0183388753339</v>
      </c>
      <c r="AL9" s="62">
        <v>15.657272399729086</v>
      </c>
      <c r="AM9" s="46">
        <v>6444.416768324113</v>
      </c>
      <c r="AN9" s="46">
        <v>16.76575520096511</v>
      </c>
      <c r="AO9" s="46">
        <v>6199.244813813536</v>
      </c>
      <c r="AP9" s="46">
        <v>16.406080900246227</v>
      </c>
    </row>
    <row r="10" spans="1:42" s="5" customFormat="1" x14ac:dyDescent="0.3">
      <c r="A10" s="4"/>
      <c r="B10" s="4" t="s">
        <v>3</v>
      </c>
      <c r="C10" s="48">
        <v>9601.4030977925177</v>
      </c>
      <c r="D10" s="48"/>
      <c r="E10" s="49">
        <v>9444.6404131373947</v>
      </c>
      <c r="F10" s="63"/>
      <c r="G10" s="48">
        <v>9633.275577202463</v>
      </c>
      <c r="H10" s="48"/>
      <c r="I10" s="49">
        <v>8281.0853584839151</v>
      </c>
      <c r="J10" s="63"/>
      <c r="K10" s="48">
        <v>8880.1102742099993</v>
      </c>
      <c r="L10" s="48"/>
      <c r="M10" s="49">
        <v>8759.7369012354957</v>
      </c>
      <c r="N10" s="63"/>
      <c r="O10" s="48">
        <v>8258.4902960286072</v>
      </c>
      <c r="P10" s="48"/>
      <c r="Q10" s="49">
        <v>8209.2165522286959</v>
      </c>
      <c r="R10" s="63"/>
      <c r="S10" s="48">
        <v>7487.9645955066526</v>
      </c>
      <c r="T10" s="48"/>
      <c r="U10" s="49">
        <v>6505.6244125240873</v>
      </c>
      <c r="V10" s="63"/>
      <c r="W10" s="48">
        <v>7529.639375831598</v>
      </c>
      <c r="X10" s="48"/>
      <c r="Y10" s="49">
        <v>7200.2252123199996</v>
      </c>
      <c r="Z10" s="63"/>
      <c r="AA10" s="48">
        <v>6962.987533584781</v>
      </c>
      <c r="AB10" s="48"/>
      <c r="AC10" s="49">
        <v>6753.0132738408229</v>
      </c>
      <c r="AD10" s="63"/>
      <c r="AE10" s="48">
        <v>6571.785401257087</v>
      </c>
      <c r="AF10" s="48"/>
      <c r="AG10" s="49">
        <v>6541.7712352213302</v>
      </c>
      <c r="AH10" s="63"/>
      <c r="AI10" s="48">
        <v>6371.1697597726989</v>
      </c>
      <c r="AJ10" s="48"/>
      <c r="AK10" s="49">
        <v>6002.6605202390092</v>
      </c>
      <c r="AL10" s="63"/>
      <c r="AM10" s="48">
        <v>6244.2635639057899</v>
      </c>
      <c r="AN10" s="48"/>
      <c r="AO10" s="48">
        <v>5980.8809408850966</v>
      </c>
      <c r="AP10" s="48"/>
    </row>
    <row r="11" spans="1:42" s="5" customFormat="1" x14ac:dyDescent="0.3">
      <c r="A11" s="4"/>
      <c r="B11" s="4" t="s">
        <v>4</v>
      </c>
      <c r="C11" s="48">
        <v>335.89372205808695</v>
      </c>
      <c r="D11" s="48"/>
      <c r="E11" s="49">
        <v>435.05523279629131</v>
      </c>
      <c r="F11" s="63"/>
      <c r="G11" s="48">
        <v>370.47945350172779</v>
      </c>
      <c r="H11" s="48"/>
      <c r="I11" s="49">
        <v>342.10961793752875</v>
      </c>
      <c r="J11" s="63"/>
      <c r="K11" s="48">
        <v>357.2463887391304</v>
      </c>
      <c r="L11" s="48"/>
      <c r="M11" s="49">
        <v>332.28045595652179</v>
      </c>
      <c r="N11" s="63"/>
      <c r="O11" s="48">
        <v>344.47003413043473</v>
      </c>
      <c r="P11" s="48"/>
      <c r="Q11" s="49">
        <v>336.96406739130435</v>
      </c>
      <c r="R11" s="63"/>
      <c r="S11" s="48">
        <v>331.62611695652174</v>
      </c>
      <c r="T11" s="48"/>
      <c r="U11" s="49">
        <v>333.7025118121739</v>
      </c>
      <c r="V11" s="63"/>
      <c r="W11" s="48">
        <v>348.72456439130434</v>
      </c>
      <c r="X11" s="48"/>
      <c r="Y11" s="49">
        <v>355.16824700000001</v>
      </c>
      <c r="Z11" s="63"/>
      <c r="AA11" s="48">
        <v>332.50017079513043</v>
      </c>
      <c r="AB11" s="48"/>
      <c r="AC11" s="49">
        <v>298.32822354597238</v>
      </c>
      <c r="AD11" s="63"/>
      <c r="AE11" s="48">
        <v>254.20661774844302</v>
      </c>
      <c r="AF11" s="48"/>
      <c r="AG11" s="49">
        <v>200.16308827612454</v>
      </c>
      <c r="AH11" s="63"/>
      <c r="AI11" s="48">
        <v>190.67197325635181</v>
      </c>
      <c r="AJ11" s="48"/>
      <c r="AK11" s="49">
        <v>154.35781863632437</v>
      </c>
      <c r="AL11" s="63"/>
      <c r="AM11" s="48">
        <v>200.15320441832321</v>
      </c>
      <c r="AN11" s="48"/>
      <c r="AO11" s="48">
        <v>218.36387292843844</v>
      </c>
      <c r="AP11" s="48"/>
    </row>
    <row r="12" spans="1:42" s="3" customFormat="1" x14ac:dyDescent="0.3">
      <c r="A12" s="23" t="s">
        <v>5</v>
      </c>
      <c r="B12" s="23"/>
      <c r="C12" s="40">
        <v>11300.421534956524</v>
      </c>
      <c r="D12" s="40">
        <v>15.767015645724298</v>
      </c>
      <c r="E12" s="41">
        <v>9983.2667823913034</v>
      </c>
      <c r="F12" s="59">
        <v>14.452859228148471</v>
      </c>
      <c r="G12" s="40">
        <v>8354.5046056956508</v>
      </c>
      <c r="H12" s="40">
        <v>12.624595229290767</v>
      </c>
      <c r="I12" s="41">
        <v>9426.6495217391312</v>
      </c>
      <c r="J12" s="59">
        <v>14.56744813118295</v>
      </c>
      <c r="K12" s="40">
        <v>9596.7569505263637</v>
      </c>
      <c r="L12" s="40">
        <v>14.860773549075112</v>
      </c>
      <c r="M12" s="41">
        <v>9282.1574392826078</v>
      </c>
      <c r="N12" s="59">
        <v>14.663445495505783</v>
      </c>
      <c r="O12" s="40">
        <v>8188.7454718695653</v>
      </c>
      <c r="P12" s="40">
        <v>13.358323175810401</v>
      </c>
      <c r="Q12" s="41">
        <v>7094.6660357485916</v>
      </c>
      <c r="R12" s="59">
        <v>11.800752846736954</v>
      </c>
      <c r="S12" s="40">
        <v>4836.9381101038898</v>
      </c>
      <c r="T12" s="40">
        <v>8.8582847986894144</v>
      </c>
      <c r="U12" s="41">
        <v>4732.1239194782602</v>
      </c>
      <c r="V12" s="59">
        <v>9.4880877387173506</v>
      </c>
      <c r="W12" s="40">
        <v>4140.3130417379089</v>
      </c>
      <c r="X12" s="40">
        <v>8.1988438642734618</v>
      </c>
      <c r="Y12" s="41">
        <v>3016.8265802820338</v>
      </c>
      <c r="Z12" s="59">
        <v>6.3844188481750743</v>
      </c>
      <c r="AA12" s="40">
        <v>2823.364747314452</v>
      </c>
      <c r="AB12" s="40">
        <v>6.0994838016874473</v>
      </c>
      <c r="AC12" s="41">
        <v>2642.3732345864883</v>
      </c>
      <c r="AD12" s="59">
        <v>5.9214605317887834</v>
      </c>
      <c r="AE12" s="40">
        <v>2311.2061720367847</v>
      </c>
      <c r="AF12" s="40">
        <v>5.3791910031123553</v>
      </c>
      <c r="AG12" s="41">
        <v>2674.6179022138504</v>
      </c>
      <c r="AH12" s="59">
        <v>6.26219314849833</v>
      </c>
      <c r="AI12" s="40">
        <v>2274.1288317465719</v>
      </c>
      <c r="AJ12" s="40">
        <v>5.5757080428026864</v>
      </c>
      <c r="AK12" s="41">
        <v>2257.1943925364112</v>
      </c>
      <c r="AL12" s="59">
        <v>5.7400360885621842</v>
      </c>
      <c r="AM12" s="40">
        <v>2119.0426289801976</v>
      </c>
      <c r="AN12" s="40">
        <v>5.5128883272287963</v>
      </c>
      <c r="AO12" s="40">
        <v>2197.7802771994811</v>
      </c>
      <c r="AP12" s="40">
        <v>5.8163473312678242</v>
      </c>
    </row>
    <row r="13" spans="1:42" s="5" customFormat="1" x14ac:dyDescent="0.3">
      <c r="A13" s="21"/>
      <c r="B13" s="21" t="s">
        <v>6</v>
      </c>
      <c r="C13" s="42">
        <v>8843.2404589565231</v>
      </c>
      <c r="D13" s="42"/>
      <c r="E13" s="43">
        <v>7467.5048760869568</v>
      </c>
      <c r="F13" s="60"/>
      <c r="G13" s="42">
        <v>5937.0603883043477</v>
      </c>
      <c r="H13" s="42"/>
      <c r="I13" s="43">
        <v>6730.2364347826096</v>
      </c>
      <c r="J13" s="60"/>
      <c r="K13" s="42">
        <v>6858.683086956521</v>
      </c>
      <c r="L13" s="42"/>
      <c r="M13" s="43">
        <v>6852.4815378478261</v>
      </c>
      <c r="N13" s="60"/>
      <c r="O13" s="42">
        <v>5799.4707460869558</v>
      </c>
      <c r="P13" s="42"/>
      <c r="Q13" s="43">
        <v>4902.8257258768526</v>
      </c>
      <c r="R13" s="60"/>
      <c r="S13" s="42">
        <v>3011.2230103212805</v>
      </c>
      <c r="T13" s="42"/>
      <c r="U13" s="43">
        <v>3070.8660542608691</v>
      </c>
      <c r="V13" s="60"/>
      <c r="W13" s="42">
        <v>2692.6951765205181</v>
      </c>
      <c r="X13" s="42"/>
      <c r="Y13" s="43">
        <v>1788.0127154994248</v>
      </c>
      <c r="Z13" s="60"/>
      <c r="AA13" s="42">
        <v>1599.2208847492348</v>
      </c>
      <c r="AB13" s="42"/>
      <c r="AC13" s="43">
        <v>1473.2727912821406</v>
      </c>
      <c r="AD13" s="60"/>
      <c r="AE13" s="42">
        <v>1130.6404220367847</v>
      </c>
      <c r="AF13" s="42"/>
      <c r="AG13" s="43">
        <v>1408.2235543877632</v>
      </c>
      <c r="AH13" s="60"/>
      <c r="AI13" s="42">
        <v>1025.9949578335284</v>
      </c>
      <c r="AJ13" s="42"/>
      <c r="AK13" s="43">
        <v>1019.473779492933</v>
      </c>
      <c r="AL13" s="60"/>
      <c r="AM13" s="42">
        <v>999.88390784976298</v>
      </c>
      <c r="AN13" s="42"/>
      <c r="AO13" s="42">
        <v>974.73578198208963</v>
      </c>
      <c r="AP13" s="42"/>
    </row>
    <row r="14" spans="1:42" s="5" customFormat="1" x14ac:dyDescent="0.3">
      <c r="A14" s="21"/>
      <c r="B14" s="21" t="s">
        <v>7</v>
      </c>
      <c r="C14" s="42">
        <v>2294.3846827391303</v>
      </c>
      <c r="D14" s="42"/>
      <c r="E14" s="43">
        <v>2359.608695652174</v>
      </c>
      <c r="F14" s="60"/>
      <c r="G14" s="42">
        <v>2248.8355217391304</v>
      </c>
      <c r="H14" s="42"/>
      <c r="I14" s="43">
        <v>2428.1006521739132</v>
      </c>
      <c r="J14" s="60"/>
      <c r="K14" s="42">
        <v>2502.44777661332</v>
      </c>
      <c r="L14" s="42"/>
      <c r="M14" s="43">
        <v>2163.9324666521738</v>
      </c>
      <c r="N14" s="60"/>
      <c r="O14" s="42">
        <v>2138.1463779565215</v>
      </c>
      <c r="P14" s="42"/>
      <c r="Q14" s="43">
        <v>2029.5712281326084</v>
      </c>
      <c r="R14" s="60"/>
      <c r="S14" s="42">
        <v>1624.8567345652175</v>
      </c>
      <c r="T14" s="42"/>
      <c r="U14" s="43">
        <v>1384.1068347826085</v>
      </c>
      <c r="V14" s="60"/>
      <c r="W14" s="42">
        <v>1309.1171739130434</v>
      </c>
      <c r="X14" s="42"/>
      <c r="Y14" s="43">
        <v>1137.1588260869567</v>
      </c>
      <c r="Z14" s="60"/>
      <c r="AA14" s="42">
        <v>1156.5491913043479</v>
      </c>
      <c r="AB14" s="42"/>
      <c r="AC14" s="43">
        <v>1142.3619565217393</v>
      </c>
      <c r="AD14" s="60"/>
      <c r="AE14" s="42">
        <v>1158.2659565217393</v>
      </c>
      <c r="AF14" s="42"/>
      <c r="AG14" s="43">
        <v>1224.692</v>
      </c>
      <c r="AH14" s="60"/>
      <c r="AI14" s="42">
        <v>1219.7653086956523</v>
      </c>
      <c r="AJ14" s="42"/>
      <c r="AK14" s="43">
        <v>1215.4959173913044</v>
      </c>
      <c r="AL14" s="60"/>
      <c r="AM14" s="42">
        <v>1108.5941059565216</v>
      </c>
      <c r="AN14" s="42"/>
      <c r="AO14" s="42">
        <v>1186.2302778260869</v>
      </c>
      <c r="AP14" s="42"/>
    </row>
    <row r="15" spans="1:42" s="5" customFormat="1" x14ac:dyDescent="0.3">
      <c r="A15" s="22"/>
      <c r="B15" s="22" t="s">
        <v>8</v>
      </c>
      <c r="C15" s="44">
        <v>162.79639326086956</v>
      </c>
      <c r="D15" s="44"/>
      <c r="E15" s="45">
        <v>156.15321065217393</v>
      </c>
      <c r="F15" s="61"/>
      <c r="G15" s="44">
        <v>168.60869565217391</v>
      </c>
      <c r="H15" s="44"/>
      <c r="I15" s="45">
        <v>268.3124347826087</v>
      </c>
      <c r="J15" s="61"/>
      <c r="K15" s="44">
        <v>235.62608695652173</v>
      </c>
      <c r="L15" s="44"/>
      <c r="M15" s="45">
        <v>265.74343478260869</v>
      </c>
      <c r="N15" s="61"/>
      <c r="O15" s="44">
        <v>251.12834782608698</v>
      </c>
      <c r="P15" s="44"/>
      <c r="Q15" s="45">
        <v>162.26908173913048</v>
      </c>
      <c r="R15" s="61"/>
      <c r="S15" s="44">
        <v>200.85836521739131</v>
      </c>
      <c r="T15" s="44"/>
      <c r="U15" s="45">
        <v>277.15103043478257</v>
      </c>
      <c r="V15" s="61"/>
      <c r="W15" s="44">
        <v>138.50069130434781</v>
      </c>
      <c r="X15" s="44"/>
      <c r="Y15" s="45">
        <v>91.655038695652181</v>
      </c>
      <c r="Z15" s="61"/>
      <c r="AA15" s="44">
        <v>67.594671260869561</v>
      </c>
      <c r="AB15" s="44"/>
      <c r="AC15" s="45">
        <v>26.738486782608696</v>
      </c>
      <c r="AD15" s="61"/>
      <c r="AE15" s="44">
        <v>22.29979347826087</v>
      </c>
      <c r="AF15" s="44"/>
      <c r="AG15" s="45">
        <v>41.702347826086957</v>
      </c>
      <c r="AH15" s="61"/>
      <c r="AI15" s="44">
        <v>28.368565217391303</v>
      </c>
      <c r="AJ15" s="44"/>
      <c r="AK15" s="45">
        <v>22.224695652173914</v>
      </c>
      <c r="AL15" s="61"/>
      <c r="AM15" s="44">
        <v>10.564615173913042</v>
      </c>
      <c r="AN15" s="44"/>
      <c r="AO15" s="44">
        <v>36.814217391304346</v>
      </c>
      <c r="AP15" s="44"/>
    </row>
    <row r="16" spans="1:42" s="3" customFormat="1" x14ac:dyDescent="0.3">
      <c r="A16" s="2" t="s">
        <v>9</v>
      </c>
      <c r="C16" s="46">
        <v>40717.093951597475</v>
      </c>
      <c r="D16" s="46">
        <v>56.810894655332291</v>
      </c>
      <c r="E16" s="47">
        <v>39678.353924814568</v>
      </c>
      <c r="F16" s="62">
        <v>57.442686465264877</v>
      </c>
      <c r="G16" s="46">
        <v>38224.664579926524</v>
      </c>
      <c r="H16" s="46">
        <v>57.76176336870882</v>
      </c>
      <c r="I16" s="47">
        <v>37425.355162795473</v>
      </c>
      <c r="J16" s="62">
        <v>57.835174509016888</v>
      </c>
      <c r="K16" s="46">
        <v>36838.32748475112</v>
      </c>
      <c r="L16" s="46">
        <v>57.044900219915419</v>
      </c>
      <c r="M16" s="47">
        <v>36277.531863937314</v>
      </c>
      <c r="N16" s="62">
        <v>57.309264002252512</v>
      </c>
      <c r="O16" s="46">
        <v>36129.370903325027</v>
      </c>
      <c r="P16" s="46">
        <v>58.937942853796919</v>
      </c>
      <c r="Q16" s="47">
        <v>36222.125142181714</v>
      </c>
      <c r="R16" s="62">
        <v>60.249255459331984</v>
      </c>
      <c r="S16" s="46">
        <v>33984.67581403759</v>
      </c>
      <c r="T16" s="46">
        <v>62.238947511654445</v>
      </c>
      <c r="U16" s="47">
        <v>30379.441640616882</v>
      </c>
      <c r="V16" s="62">
        <v>60.911931438007763</v>
      </c>
      <c r="W16" s="46">
        <v>30533.69047114551</v>
      </c>
      <c r="X16" s="46">
        <v>60.464259163334923</v>
      </c>
      <c r="Y16" s="47">
        <v>29714.058657281945</v>
      </c>
      <c r="Z16" s="62">
        <v>62.882963637106201</v>
      </c>
      <c r="AA16" s="46">
        <v>29230.244956888815</v>
      </c>
      <c r="AB16" s="46">
        <v>63.147847193135817</v>
      </c>
      <c r="AC16" s="47">
        <v>27891.974848413694</v>
      </c>
      <c r="AD16" s="62">
        <v>62.504882374943371</v>
      </c>
      <c r="AE16" s="46">
        <v>27366.460141956144</v>
      </c>
      <c r="AF16" s="46">
        <v>63.693762141917823</v>
      </c>
      <c r="AG16" s="47">
        <v>26854.355287970779</v>
      </c>
      <c r="AH16" s="62">
        <v>62.875209035456677</v>
      </c>
      <c r="AI16" s="46">
        <v>25501.457825901958</v>
      </c>
      <c r="AJ16" s="46">
        <v>62.524462782467602</v>
      </c>
      <c r="AK16" s="47">
        <v>24657.626737981194</v>
      </c>
      <c r="AL16" s="62">
        <v>62.704243729430921</v>
      </c>
      <c r="AM16" s="46">
        <v>23757.822776741636</v>
      </c>
      <c r="AN16" s="46">
        <v>61.808206250811267</v>
      </c>
      <c r="AO16" s="46">
        <v>23411.22329191646</v>
      </c>
      <c r="AP16" s="46">
        <v>61.956969733646496</v>
      </c>
    </row>
    <row r="17" spans="1:42" s="3" customFormat="1" x14ac:dyDescent="0.3">
      <c r="A17" s="24" t="s">
        <v>10</v>
      </c>
      <c r="B17" s="25"/>
      <c r="C17" s="50">
        <v>3207.6513699999891</v>
      </c>
      <c r="D17" s="50">
        <v>4.475504668597603</v>
      </c>
      <c r="E17" s="51">
        <v>3036.9200460869583</v>
      </c>
      <c r="F17" s="64">
        <v>4.3965746754013351</v>
      </c>
      <c r="G17" s="50">
        <v>2955.4925156521758</v>
      </c>
      <c r="H17" s="50">
        <v>4.4660812907888978</v>
      </c>
      <c r="I17" s="51">
        <v>2833.8015299999997</v>
      </c>
      <c r="J17" s="64">
        <v>4.379207766995231</v>
      </c>
      <c r="K17" s="50">
        <v>2724.754960869569</v>
      </c>
      <c r="L17" s="50">
        <v>4.2193385389405718</v>
      </c>
      <c r="M17" s="51">
        <v>2601.1913900000013</v>
      </c>
      <c r="N17" s="64">
        <v>4.1092201269096194</v>
      </c>
      <c r="O17" s="50">
        <v>2493.2532191304363</v>
      </c>
      <c r="P17" s="50">
        <v>4.0672508841174189</v>
      </c>
      <c r="Q17" s="51">
        <v>2653.9713443478277</v>
      </c>
      <c r="R17" s="64">
        <v>4.4144234188278215</v>
      </c>
      <c r="S17" s="50">
        <v>2466.6979704347796</v>
      </c>
      <c r="T17" s="50">
        <v>4.5174680008446746</v>
      </c>
      <c r="U17" s="51">
        <v>2187.5173569565241</v>
      </c>
      <c r="V17" s="64">
        <v>4.386055176479605</v>
      </c>
      <c r="W17" s="50">
        <v>2065.6217886956501</v>
      </c>
      <c r="X17" s="50">
        <v>4.0904420408385569</v>
      </c>
      <c r="Y17" s="51">
        <v>1902.7014906078286</v>
      </c>
      <c r="Z17" s="64">
        <v>4.0266296175207339</v>
      </c>
      <c r="AA17" s="50">
        <v>1732.9090487830447</v>
      </c>
      <c r="AB17" s="50">
        <v>3.7437071079475972</v>
      </c>
      <c r="AC17" s="51">
        <v>1583.4682118834792</v>
      </c>
      <c r="AD17" s="64">
        <v>3.5484936031292804</v>
      </c>
      <c r="AE17" s="50">
        <v>1432.2638640921755</v>
      </c>
      <c r="AF17" s="50">
        <v>3.3335065408803115</v>
      </c>
      <c r="AG17" s="51">
        <v>1272.6715854147833</v>
      </c>
      <c r="AH17" s="64">
        <v>2.9797584454498054</v>
      </c>
      <c r="AI17" s="50">
        <v>1148.2493758247811</v>
      </c>
      <c r="AJ17" s="50">
        <v>2.8152773011598962</v>
      </c>
      <c r="AK17" s="51">
        <v>1030.4868875517393</v>
      </c>
      <c r="AL17" s="64">
        <v>2.6205239313439805</v>
      </c>
      <c r="AM17" s="50">
        <v>933.33246942782671</v>
      </c>
      <c r="AN17" s="50">
        <v>2.4281520370397311</v>
      </c>
      <c r="AO17" s="50">
        <v>836.99020086956477</v>
      </c>
      <c r="AP17" s="50">
        <v>2.2150647958895804</v>
      </c>
    </row>
    <row r="18" spans="1:42" s="3" customFormat="1" x14ac:dyDescent="0.3">
      <c r="A18" s="2" t="s">
        <v>11</v>
      </c>
      <c r="C18" s="46">
        <v>3203.801882689439</v>
      </c>
      <c r="D18" s="46">
        <v>4.4701336365112585</v>
      </c>
      <c r="E18" s="47">
        <v>2972.4765779888207</v>
      </c>
      <c r="F18" s="62">
        <v>4.3032793250017169</v>
      </c>
      <c r="G18" s="46">
        <v>3033.5831399283693</v>
      </c>
      <c r="H18" s="46">
        <v>4.5840849988744088</v>
      </c>
      <c r="I18" s="47">
        <v>2838.6179191716233</v>
      </c>
      <c r="J18" s="62">
        <v>4.3866507613778492</v>
      </c>
      <c r="K18" s="46">
        <v>2905.9123705614552</v>
      </c>
      <c r="L18" s="46">
        <v>4.4998644766137659</v>
      </c>
      <c r="M18" s="47">
        <v>2867.4984843187431</v>
      </c>
      <c r="N18" s="62">
        <v>4.529917533536584</v>
      </c>
      <c r="O18" s="46">
        <v>2805.1204883371033</v>
      </c>
      <c r="P18" s="46">
        <v>4.5760008244265276</v>
      </c>
      <c r="Q18" s="47">
        <v>2695.4447452233517</v>
      </c>
      <c r="R18" s="62">
        <v>4.4834072654218158</v>
      </c>
      <c r="S18" s="46">
        <v>2583.3534256161097</v>
      </c>
      <c r="T18" s="46">
        <v>4.7311087838760661</v>
      </c>
      <c r="U18" s="47">
        <v>2791.1273886061367</v>
      </c>
      <c r="V18" s="62">
        <v>5.5963161581685466</v>
      </c>
      <c r="W18" s="46">
        <v>2891.7160927718769</v>
      </c>
      <c r="X18" s="46">
        <v>5.7263130844067103</v>
      </c>
      <c r="Y18" s="47">
        <v>2649.6447598008303</v>
      </c>
      <c r="Z18" s="62">
        <v>5.6073630668751502</v>
      </c>
      <c r="AA18" s="46">
        <v>2712.0039052866214</v>
      </c>
      <c r="AB18" s="46">
        <v>5.8589043112985015</v>
      </c>
      <c r="AC18" s="47">
        <v>2799.4427091295879</v>
      </c>
      <c r="AD18" s="62">
        <v>6.2734474055891134</v>
      </c>
      <c r="AE18" s="46">
        <v>2801.1187318416</v>
      </c>
      <c r="AF18" s="46">
        <v>6.5194325211121882</v>
      </c>
      <c r="AG18" s="47">
        <v>2905.4831536639294</v>
      </c>
      <c r="AH18" s="62">
        <v>6.8027274785274399</v>
      </c>
      <c r="AI18" s="46">
        <v>2986.8128735116029</v>
      </c>
      <c r="AJ18" s="46">
        <v>7.3230664545926309</v>
      </c>
      <c r="AK18" s="47">
        <v>2980.7106808474123</v>
      </c>
      <c r="AL18" s="62">
        <v>7.5799350442303179</v>
      </c>
      <c r="AM18" s="46">
        <v>2976.3252025358574</v>
      </c>
      <c r="AN18" s="46">
        <v>7.7431894208722625</v>
      </c>
      <c r="AO18" s="46">
        <v>2980.7558141971399</v>
      </c>
      <c r="AP18" s="46">
        <v>7.8884642404555478</v>
      </c>
    </row>
    <row r="19" spans="1:42" s="3" customFormat="1" x14ac:dyDescent="0.3">
      <c r="A19" s="24" t="s">
        <v>12</v>
      </c>
      <c r="B19" s="24"/>
      <c r="C19" s="50">
        <v>715.36992955339122</v>
      </c>
      <c r="D19" s="50">
        <v>0.9981263828838578</v>
      </c>
      <c r="E19" s="51">
        <v>757.45750236800006</v>
      </c>
      <c r="F19" s="64">
        <v>1.0965775924508943</v>
      </c>
      <c r="G19" s="50">
        <v>802.42362101178242</v>
      </c>
      <c r="H19" s="50">
        <v>1.2125522572324992</v>
      </c>
      <c r="I19" s="51">
        <v>794.4178791755653</v>
      </c>
      <c r="J19" s="64">
        <v>1.2276515874156912</v>
      </c>
      <c r="K19" s="50">
        <v>802.83556833321722</v>
      </c>
      <c r="L19" s="50">
        <v>1.2432072250708173</v>
      </c>
      <c r="M19" s="51">
        <v>769.79377702073907</v>
      </c>
      <c r="N19" s="64">
        <v>1.2160781764326059</v>
      </c>
      <c r="O19" s="50">
        <v>705.29392902073903</v>
      </c>
      <c r="P19" s="50">
        <v>1.1505479404826453</v>
      </c>
      <c r="Q19" s="51">
        <v>676.9177941725651</v>
      </c>
      <c r="R19" s="64">
        <v>1.1259359561589188</v>
      </c>
      <c r="S19" s="50">
        <v>728.00772159226096</v>
      </c>
      <c r="T19" s="50">
        <v>1.3332607502333182</v>
      </c>
      <c r="U19" s="51">
        <v>804.13630800817396</v>
      </c>
      <c r="V19" s="64">
        <v>1.6123237628804545</v>
      </c>
      <c r="W19" s="50">
        <v>694.56985447865225</v>
      </c>
      <c r="X19" s="50">
        <v>1.3754201028507869</v>
      </c>
      <c r="Y19" s="51">
        <v>585.1574852632175</v>
      </c>
      <c r="Z19" s="64">
        <v>1.2383510880217572</v>
      </c>
      <c r="AA19" s="50">
        <v>623.10456442439124</v>
      </c>
      <c r="AB19" s="50">
        <v>1.346130074436604</v>
      </c>
      <c r="AC19" s="51">
        <v>661.07934725821735</v>
      </c>
      <c r="AD19" s="64">
        <v>1.4814543274704428</v>
      </c>
      <c r="AE19" s="50">
        <v>605.38485229995661</v>
      </c>
      <c r="AF19" s="50">
        <v>1.4089962160505165</v>
      </c>
      <c r="AG19" s="51">
        <v>661.81151496052178</v>
      </c>
      <c r="AH19" s="64">
        <v>1.5495265814053885</v>
      </c>
      <c r="AI19" s="50">
        <v>671.14101658282618</v>
      </c>
      <c r="AJ19" s="50">
        <v>1.6455032414067963</v>
      </c>
      <c r="AK19" s="51">
        <v>670.50434723208684</v>
      </c>
      <c r="AL19" s="64">
        <v>1.7050898067867339</v>
      </c>
      <c r="AM19" s="50">
        <v>684.00427542056514</v>
      </c>
      <c r="AN19" s="50">
        <v>1.7795013343149986</v>
      </c>
      <c r="AO19" s="50">
        <v>685.530420056087</v>
      </c>
      <c r="AP19" s="50">
        <v>1.8142318732047789</v>
      </c>
    </row>
    <row r="20" spans="1:42" s="3" customFormat="1" x14ac:dyDescent="0.3">
      <c r="A20" s="26" t="s">
        <v>13</v>
      </c>
      <c r="B20" s="27"/>
      <c r="C20" s="51">
        <f>C4+C9+C12+C16+C17+C18+C19</f>
        <v>71671.277487575615</v>
      </c>
      <c r="D20" s="51"/>
      <c r="E20" s="51">
        <f t="shared" ref="E20:AO20" si="0">E4+E9+E12+E16+E17+E18+E19</f>
        <v>69074.683595809445</v>
      </c>
      <c r="F20" s="51"/>
      <c r="G20" s="51">
        <f t="shared" si="0"/>
        <v>66176.415591622877</v>
      </c>
      <c r="H20" s="51"/>
      <c r="I20" s="51">
        <f t="shared" si="0"/>
        <v>64710.369564045526</v>
      </c>
      <c r="J20" s="51"/>
      <c r="K20" s="51">
        <f t="shared" si="0"/>
        <v>64577.775301095528</v>
      </c>
      <c r="L20" s="51"/>
      <c r="M20" s="51">
        <f t="shared" si="0"/>
        <v>63301.339662138111</v>
      </c>
      <c r="N20" s="51"/>
      <c r="O20" s="51">
        <f t="shared" si="0"/>
        <v>61300.698928275349</v>
      </c>
      <c r="P20" s="51"/>
      <c r="Q20" s="51">
        <f t="shared" si="0"/>
        <v>60120.452719339431</v>
      </c>
      <c r="R20" s="51"/>
      <c r="S20" s="51">
        <f t="shared" si="0"/>
        <v>54603.551590704265</v>
      </c>
      <c r="T20" s="51"/>
      <c r="U20" s="51">
        <f t="shared" si="0"/>
        <v>49874.36931225063</v>
      </c>
      <c r="V20" s="51"/>
      <c r="W20" s="51">
        <f t="shared" si="0"/>
        <v>50498.742387074373</v>
      </c>
      <c r="X20" s="51"/>
      <c r="Y20" s="51">
        <f t="shared" si="0"/>
        <v>47252.95523404397</v>
      </c>
      <c r="Z20" s="51"/>
      <c r="AA20" s="51">
        <f t="shared" si="0"/>
        <v>46288.585052613082</v>
      </c>
      <c r="AB20" s="51"/>
      <c r="AC20" s="51">
        <f t="shared" si="0"/>
        <v>44623.673845348894</v>
      </c>
      <c r="AD20" s="51"/>
      <c r="AE20" s="51">
        <f t="shared" si="0"/>
        <v>42965.683328581188</v>
      </c>
      <c r="AF20" s="51"/>
      <c r="AG20" s="51">
        <f t="shared" si="0"/>
        <v>42710.562238969309</v>
      </c>
      <c r="AH20" s="51"/>
      <c r="AI20" s="51">
        <f t="shared" si="0"/>
        <v>40786.368552458451</v>
      </c>
      <c r="AJ20" s="51"/>
      <c r="AK20" s="51">
        <f t="shared" si="0"/>
        <v>39323.696884662168</v>
      </c>
      <c r="AL20" s="51"/>
      <c r="AM20" s="51">
        <f t="shared" si="0"/>
        <v>38437.974854560358</v>
      </c>
      <c r="AN20" s="51"/>
      <c r="AO20" s="51">
        <f t="shared" si="0"/>
        <v>37786.262615104475</v>
      </c>
      <c r="AP20" s="51"/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009AED-BAE5-456E-8276-E2164CC25AFA}">
  <dimension ref="A1:AP23"/>
  <sheetViews>
    <sheetView tabSelected="1" workbookViewId="0">
      <selection activeCell="AA18" sqref="AA18"/>
    </sheetView>
  </sheetViews>
  <sheetFormatPr defaultColWidth="9.109375" defaultRowHeight="14.4" x14ac:dyDescent="0.3"/>
  <cols>
    <col min="1" max="1" width="5" style="1" customWidth="1"/>
    <col min="2" max="2" width="35.44140625" style="1" bestFit="1" customWidth="1"/>
    <col min="3" max="3" width="10.109375" style="1" bestFit="1" customWidth="1"/>
    <col min="4" max="4" width="10.109375" style="1" customWidth="1"/>
    <col min="5" max="16384" width="9.109375" style="1"/>
  </cols>
  <sheetData>
    <row r="1" spans="1:42" x14ac:dyDescent="0.3">
      <c r="A1" s="7" t="s">
        <v>22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</row>
    <row r="2" spans="1:42" s="3" customFormat="1" x14ac:dyDescent="0.3">
      <c r="A2" s="16"/>
      <c r="B2" s="16"/>
      <c r="C2" s="17">
        <v>2000</v>
      </c>
      <c r="D2" s="17"/>
      <c r="E2" s="17">
        <v>2001</v>
      </c>
      <c r="F2" s="17"/>
      <c r="G2" s="17">
        <v>2002</v>
      </c>
      <c r="H2" s="17"/>
      <c r="I2" s="17">
        <v>2003</v>
      </c>
      <c r="J2" s="17"/>
      <c r="K2" s="17">
        <v>2004</v>
      </c>
      <c r="L2" s="17"/>
      <c r="M2" s="17">
        <v>2005</v>
      </c>
      <c r="N2" s="17"/>
      <c r="O2" s="17">
        <v>2006</v>
      </c>
      <c r="P2" s="17"/>
      <c r="Q2" s="17">
        <v>2007</v>
      </c>
      <c r="R2" s="17"/>
      <c r="S2" s="17">
        <v>2008</v>
      </c>
      <c r="T2" s="17"/>
      <c r="U2" s="17">
        <v>2009</v>
      </c>
      <c r="V2" s="17"/>
      <c r="W2" s="17">
        <v>2010</v>
      </c>
      <c r="X2" s="17"/>
      <c r="Y2" s="17">
        <v>2011</v>
      </c>
      <c r="Z2" s="17"/>
      <c r="AA2" s="17">
        <v>2012</v>
      </c>
      <c r="AB2" s="17"/>
      <c r="AC2" s="17">
        <v>2013</v>
      </c>
      <c r="AD2" s="17"/>
      <c r="AE2" s="17">
        <v>2014</v>
      </c>
      <c r="AF2" s="17"/>
      <c r="AG2" s="17">
        <v>2015</v>
      </c>
      <c r="AH2" s="17"/>
      <c r="AI2" s="17">
        <v>2016</v>
      </c>
      <c r="AJ2" s="17"/>
      <c r="AK2" s="17">
        <v>2017</v>
      </c>
      <c r="AL2" s="17"/>
      <c r="AM2" s="17">
        <v>2018</v>
      </c>
      <c r="AN2" s="17"/>
      <c r="AO2" s="17">
        <v>2019</v>
      </c>
      <c r="AP2" s="17"/>
    </row>
    <row r="3" spans="1:42" s="20" customFormat="1" x14ac:dyDescent="0.3">
      <c r="A3" s="18"/>
      <c r="B3" s="18"/>
      <c r="C3" s="8" t="s">
        <v>15</v>
      </c>
      <c r="D3" s="8" t="s">
        <v>14</v>
      </c>
      <c r="E3" s="8" t="s">
        <v>15</v>
      </c>
      <c r="F3" s="8" t="s">
        <v>14</v>
      </c>
      <c r="G3" s="8" t="s">
        <v>15</v>
      </c>
      <c r="H3" s="8" t="s">
        <v>14</v>
      </c>
      <c r="I3" s="8" t="s">
        <v>15</v>
      </c>
      <c r="J3" s="8" t="s">
        <v>14</v>
      </c>
      <c r="K3" s="8" t="s">
        <v>15</v>
      </c>
      <c r="L3" s="8" t="s">
        <v>14</v>
      </c>
      <c r="M3" s="8" t="s">
        <v>15</v>
      </c>
      <c r="N3" s="8" t="s">
        <v>14</v>
      </c>
      <c r="O3" s="8" t="s">
        <v>15</v>
      </c>
      <c r="P3" s="8" t="s">
        <v>14</v>
      </c>
      <c r="Q3" s="8" t="s">
        <v>15</v>
      </c>
      <c r="R3" s="8" t="s">
        <v>14</v>
      </c>
      <c r="S3" s="8" t="s">
        <v>15</v>
      </c>
      <c r="T3" s="8" t="s">
        <v>14</v>
      </c>
      <c r="U3" s="8" t="s">
        <v>15</v>
      </c>
      <c r="V3" s="8" t="s">
        <v>14</v>
      </c>
      <c r="W3" s="8" t="s">
        <v>15</v>
      </c>
      <c r="X3" s="8" t="s">
        <v>14</v>
      </c>
      <c r="Y3" s="8" t="s">
        <v>15</v>
      </c>
      <c r="Z3" s="8" t="s">
        <v>14</v>
      </c>
      <c r="AA3" s="8" t="s">
        <v>15</v>
      </c>
      <c r="AB3" s="8" t="s">
        <v>14</v>
      </c>
      <c r="AC3" s="8" t="s">
        <v>15</v>
      </c>
      <c r="AD3" s="8" t="s">
        <v>14</v>
      </c>
      <c r="AE3" s="8" t="s">
        <v>15</v>
      </c>
      <c r="AF3" s="8" t="s">
        <v>14</v>
      </c>
      <c r="AG3" s="8" t="s">
        <v>15</v>
      </c>
      <c r="AH3" s="8" t="s">
        <v>14</v>
      </c>
      <c r="AI3" s="8" t="s">
        <v>15</v>
      </c>
      <c r="AJ3" s="8" t="s">
        <v>14</v>
      </c>
      <c r="AK3" s="8" t="s">
        <v>15</v>
      </c>
      <c r="AL3" s="19" t="s">
        <v>14</v>
      </c>
      <c r="AM3" s="8" t="s">
        <v>15</v>
      </c>
      <c r="AN3" s="19" t="s">
        <v>14</v>
      </c>
      <c r="AO3" s="8" t="s">
        <v>15</v>
      </c>
      <c r="AP3" s="19" t="s">
        <v>14</v>
      </c>
    </row>
    <row r="4" spans="1:42" s="3" customFormat="1" x14ac:dyDescent="0.3">
      <c r="A4" s="23" t="s">
        <v>0</v>
      </c>
      <c r="B4" s="23"/>
      <c r="C4" s="40">
        <f>'NH3-N'!C4+'NOx(NO2)-N'!C4</f>
        <v>3013.5017848099387</v>
      </c>
      <c r="D4" s="40">
        <f>C4*100/C$20</f>
        <v>2.4908733423422698</v>
      </c>
      <c r="E4" s="40">
        <f>'NH3-N'!E4+'NOx(NO2)-N'!E4</f>
        <v>3216.9679721697257</v>
      </c>
      <c r="F4" s="40">
        <f>E4*100/E$20</f>
        <v>2.7754220466033312</v>
      </c>
      <c r="G4" s="40">
        <f>'NH3-N'!G4+'NOx(NO2)-N'!G4</f>
        <v>3238.1335499140332</v>
      </c>
      <c r="H4" s="40">
        <f>G4*100/G$20</f>
        <v>2.878167959901146</v>
      </c>
      <c r="I4" s="40">
        <f>'NH3-N'!I4+'NOx(NO2)-N'!I4</f>
        <v>3268.4936643045339</v>
      </c>
      <c r="J4" s="40">
        <f>I4*100/I$20</f>
        <v>3.0090042524158975</v>
      </c>
      <c r="K4" s="40">
        <f>'NH3-N'!K4+'NOx(NO2)-N'!K4</f>
        <v>2988.7995202795328</v>
      </c>
      <c r="L4" s="40">
        <f>K4*100/K$20</f>
        <v>2.8631099402507694</v>
      </c>
      <c r="M4" s="40">
        <f>'NH3-N'!M4+'NOx(NO2)-N'!M4</f>
        <v>2939.5253549229528</v>
      </c>
      <c r="N4" s="40">
        <f>M4*100/M$20</f>
        <v>2.871520513215863</v>
      </c>
      <c r="O4" s="40">
        <f>'NH3-N'!O4+'NOx(NO2)-N'!O4</f>
        <v>2917.064443301605</v>
      </c>
      <c r="P4" s="40">
        <f>O4*100/O$20</f>
        <v>2.9130728045990195</v>
      </c>
      <c r="Q4" s="40">
        <f>'NH3-N'!Q4+'NOx(NO2)-N'!Q4</f>
        <v>2738.3819734306521</v>
      </c>
      <c r="R4" s="40">
        <f>Q4*100/Q$20</f>
        <v>2.8270741851489163</v>
      </c>
      <c r="S4" s="40">
        <f>'NH3-N'!S4+'NOx(NO2)-N'!S4</f>
        <v>2761.6472237279613</v>
      </c>
      <c r="T4" s="40">
        <f>S4*100/S$20</f>
        <v>3.034369418112508</v>
      </c>
      <c r="U4" s="40">
        <f>'NH3-N'!U4+'NOx(NO2)-N'!U4</f>
        <v>2736.6546705139622</v>
      </c>
      <c r="V4" s="40">
        <f>U4*100/U$20</f>
        <v>3.1612222784671995</v>
      </c>
      <c r="W4" s="40">
        <f>'NH3-N'!W4+'NOx(NO2)-N'!W4</f>
        <v>3028.3214950404108</v>
      </c>
      <c r="X4" s="40">
        <f>W4*100/W$20</f>
        <v>3.4569009357548914</v>
      </c>
      <c r="Y4" s="40">
        <f>'NH3-N'!Y4+'NOx(NO2)-N'!Y4</f>
        <v>2364.3460625685821</v>
      </c>
      <c r="Z4" s="40">
        <f>Y4*100/Y$20</f>
        <v>2.8250745796685601</v>
      </c>
      <c r="AA4" s="40">
        <f>'NH3-N'!AA4+'NOx(NO2)-N'!AA4</f>
        <v>2501.6292878202121</v>
      </c>
      <c r="AB4" s="40">
        <f>AA4*100/AA$20</f>
        <v>3.0159077273654602</v>
      </c>
      <c r="AC4" s="40">
        <f>'NH3-N'!AC4+'NOx(NO2)-N'!AC4</f>
        <v>2678.617312805301</v>
      </c>
      <c r="AD4" s="40">
        <f>AC4*100/AC$20</f>
        <v>3.2884512137137434</v>
      </c>
      <c r="AE4" s="40">
        <f>'NH3-N'!AE4+'NOx(NO2)-N'!AE4</f>
        <v>2133.5938157983883</v>
      </c>
      <c r="AF4" s="40">
        <f>AE4*100/AE$20</f>
        <v>2.7036715344420683</v>
      </c>
      <c r="AG4" s="40">
        <f>'NH3-N'!AG4+'NOx(NO2)-N'!AG4</f>
        <v>2169.6363184951269</v>
      </c>
      <c r="AH4" s="40">
        <f>AG4*100/AG$20</f>
        <v>2.7593070140906923</v>
      </c>
      <c r="AI4" s="40">
        <f>'NH3-N'!AI4+'NOx(NO2)-N'!AI4</f>
        <v>2269.0033406679204</v>
      </c>
      <c r="AJ4" s="40">
        <f>AI4*100/AI$20</f>
        <v>2.953788075005868</v>
      </c>
      <c r="AK4" s="40">
        <f>'NH3-N'!AK4+'NOx(NO2)-N'!AK4</f>
        <v>2150.3492713231867</v>
      </c>
      <c r="AL4" s="40">
        <f>AK4*100/AK$20</f>
        <v>2.8672688279618295</v>
      </c>
      <c r="AM4" s="40">
        <f>'NH3-N'!AM4+'NOx(NO2)-N'!AM4</f>
        <v>2091.9628492647375</v>
      </c>
      <c r="AN4" s="40">
        <f>AM4*100/AM$20</f>
        <v>2.8401122688485811</v>
      </c>
      <c r="AO4" s="40">
        <f>'NH3-N'!AO4+'NOx(NO2)-N'!AO4</f>
        <v>2027.0712291191146</v>
      </c>
      <c r="AP4" s="40">
        <f>AO4*100/AO$20</f>
        <v>2.8188144326578981</v>
      </c>
    </row>
    <row r="5" spans="1:42" s="5" customFormat="1" x14ac:dyDescent="0.3">
      <c r="A5" s="21"/>
      <c r="B5" s="21" t="s">
        <v>1</v>
      </c>
      <c r="C5" s="42">
        <f>'NH3-N'!C5+'NOx(NO2)-N'!C5</f>
        <v>2934.5131980344604</v>
      </c>
      <c r="D5" s="69"/>
      <c r="E5" s="42">
        <f>'NH3-N'!E5+'NOx(NO2)-N'!E5</f>
        <v>3146.3420250148033</v>
      </c>
      <c r="F5" s="69"/>
      <c r="G5" s="42">
        <f>'NH3-N'!G5+'NOx(NO2)-N'!G5</f>
        <v>3162.4207311336781</v>
      </c>
      <c r="H5" s="69"/>
      <c r="I5" s="42">
        <f>'NH3-N'!I5+'NOx(NO2)-N'!I5</f>
        <v>3195.8429830733553</v>
      </c>
      <c r="J5" s="69"/>
      <c r="K5" s="42">
        <f>'NH3-N'!K5+'NOx(NO2)-N'!K5</f>
        <v>2916.7841124031252</v>
      </c>
      <c r="L5" s="69"/>
      <c r="M5" s="42">
        <f>'NH3-N'!M5+'NOx(NO2)-N'!M5</f>
        <v>2864.5212805120259</v>
      </c>
      <c r="N5" s="69"/>
      <c r="O5" s="42">
        <f>'NH3-N'!O5+'NOx(NO2)-N'!O5</f>
        <v>2842.3708283879282</v>
      </c>
      <c r="P5" s="69"/>
      <c r="Q5" s="42">
        <f>'NH3-N'!Q5+'NOx(NO2)-N'!Q5</f>
        <v>2669.5355904799894</v>
      </c>
      <c r="R5" s="69"/>
      <c r="S5" s="42">
        <f>'NH3-N'!S5+'NOx(NO2)-N'!S5</f>
        <v>2701.5607782402199</v>
      </c>
      <c r="T5" s="69"/>
      <c r="U5" s="42">
        <f>'NH3-N'!U5+'NOx(NO2)-N'!U5</f>
        <v>2676.1116066160002</v>
      </c>
      <c r="V5" s="69"/>
      <c r="W5" s="42">
        <f>'NH3-N'!W5+'NOx(NO2)-N'!W5</f>
        <v>2964.2683522923276</v>
      </c>
      <c r="X5" s="69"/>
      <c r="Y5" s="42">
        <f>'NH3-N'!Y5+'NOx(NO2)-N'!Y5</f>
        <v>2312.2046278448033</v>
      </c>
      <c r="Z5" s="69"/>
      <c r="AA5" s="42">
        <f>'NH3-N'!AA5+'NOx(NO2)-N'!AA5</f>
        <v>2448.6446903731612</v>
      </c>
      <c r="AB5" s="69"/>
      <c r="AC5" s="42">
        <f>'NH3-N'!AC5+'NOx(NO2)-N'!AC5</f>
        <v>2624.7955666489565</v>
      </c>
      <c r="AD5" s="69"/>
      <c r="AE5" s="42">
        <f>'NH3-N'!AE5+'NOx(NO2)-N'!AE5</f>
        <v>2084.6287797648747</v>
      </c>
      <c r="AF5" s="69"/>
      <c r="AG5" s="42">
        <f>'NH3-N'!AG5+'NOx(NO2)-N'!AG5</f>
        <v>2122.8870171043222</v>
      </c>
      <c r="AH5" s="69"/>
      <c r="AI5" s="42">
        <f>'NH3-N'!AI5+'NOx(NO2)-N'!AI5</f>
        <v>2226.5339599682407</v>
      </c>
      <c r="AJ5" s="69"/>
      <c r="AK5" s="42">
        <f>'NH3-N'!AK5+'NOx(NO2)-N'!AK5</f>
        <v>2112.4651699064657</v>
      </c>
      <c r="AL5" s="69"/>
      <c r="AM5" s="42">
        <f>'NH3-N'!AM5+'NOx(NO2)-N'!AM5</f>
        <v>2062.344519071064</v>
      </c>
      <c r="AN5" s="69"/>
      <c r="AO5" s="42">
        <f>'NH3-N'!AO5+'NOx(NO2)-N'!AO5</f>
        <v>1997.907509361683</v>
      </c>
      <c r="AP5" s="69"/>
    </row>
    <row r="6" spans="1:42" s="5" customFormat="1" x14ac:dyDescent="0.3">
      <c r="A6" s="21"/>
      <c r="B6" s="21" t="s">
        <v>2</v>
      </c>
      <c r="C6" s="42">
        <f>'NH3-N'!C6+'NOx(NO2)-N'!C6</f>
        <v>53.471049997109596</v>
      </c>
      <c r="D6" s="69"/>
      <c r="E6" s="42">
        <f>'NH3-N'!E6+'NOx(NO2)-N'!E6</f>
        <v>45.863948422044537</v>
      </c>
      <c r="F6" s="69"/>
      <c r="G6" s="42">
        <f>'NH3-N'!G6+'NOx(NO2)-N'!G6</f>
        <v>51.725637497380951</v>
      </c>
      <c r="H6" s="69"/>
      <c r="I6" s="42">
        <f>'NH3-N'!I6+'NOx(NO2)-N'!I6</f>
        <v>49.847096782451771</v>
      </c>
      <c r="J6" s="69"/>
      <c r="K6" s="42">
        <f>'NH3-N'!K6+'NOx(NO2)-N'!K6</f>
        <v>49.486415962000208</v>
      </c>
      <c r="L6" s="69"/>
      <c r="M6" s="42">
        <f>'NH3-N'!M6+'NOx(NO2)-N'!M6</f>
        <v>53.34521262905583</v>
      </c>
      <c r="N6" s="69"/>
      <c r="O6" s="42">
        <f>'NH3-N'!O6+'NOx(NO2)-N'!O6</f>
        <v>53.868334770056457</v>
      </c>
      <c r="P6" s="69"/>
      <c r="Q6" s="42">
        <f>'NH3-N'!Q6+'NOx(NO2)-N'!Q6</f>
        <v>48.268581403589366</v>
      </c>
      <c r="R6" s="69"/>
      <c r="S6" s="42">
        <f>'NH3-N'!S6+'NOx(NO2)-N'!S6</f>
        <v>40.425093787148086</v>
      </c>
      <c r="T6" s="69"/>
      <c r="U6" s="42">
        <f>'NH3-N'!U6+'NOx(NO2)-N'!U6</f>
        <v>41.778135535519226</v>
      </c>
      <c r="V6" s="69"/>
      <c r="W6" s="42">
        <f>'NH3-N'!W6+'NOx(NO2)-N'!W6</f>
        <v>46.15597999959067</v>
      </c>
      <c r="X6" s="69"/>
      <c r="Y6" s="42">
        <f>'NH3-N'!Y6+'NOx(NO2)-N'!Y6</f>
        <v>37.803171378476975</v>
      </c>
      <c r="Z6" s="69"/>
      <c r="AA6" s="42">
        <f>'NH3-N'!AA6+'NOx(NO2)-N'!AA6</f>
        <v>42.220611181177517</v>
      </c>
      <c r="AB6" s="69"/>
      <c r="AC6" s="42">
        <f>'NH3-N'!AC6+'NOx(NO2)-N'!AC6</f>
        <v>46.630696275626121</v>
      </c>
      <c r="AD6" s="69"/>
      <c r="AE6" s="42">
        <f>'NH3-N'!AE6+'NOx(NO2)-N'!AE6</f>
        <v>45.351037272593175</v>
      </c>
      <c r="AF6" s="69"/>
      <c r="AG6" s="42">
        <f>'NH3-N'!AG6+'NOx(NO2)-N'!AG6</f>
        <v>45.555938624024961</v>
      </c>
      <c r="AH6" s="69"/>
      <c r="AI6" s="42">
        <f>'NH3-N'!AI6+'NOx(NO2)-N'!AI6</f>
        <v>41.854340138046808</v>
      </c>
      <c r="AJ6" s="69"/>
      <c r="AK6" s="42">
        <f>'NH3-N'!AK6+'NOx(NO2)-N'!AK6</f>
        <v>37.27218881701932</v>
      </c>
      <c r="AL6" s="69"/>
      <c r="AM6" s="42">
        <f>'NH3-N'!AM6+'NOx(NO2)-N'!AM6</f>
        <v>29.010712490627032</v>
      </c>
      <c r="AN6" s="69"/>
      <c r="AO6" s="42">
        <f>'NH3-N'!AO6+'NOx(NO2)-N'!AO6</f>
        <v>28.552636225537512</v>
      </c>
      <c r="AP6" s="69"/>
    </row>
    <row r="7" spans="1:42" s="5" customFormat="1" x14ac:dyDescent="0.3">
      <c r="A7" s="21"/>
      <c r="B7" s="1" t="s">
        <v>17</v>
      </c>
      <c r="C7" s="42">
        <f>'NOx(NO2)-N'!C7</f>
        <v>8.5919344372628728E-2</v>
      </c>
      <c r="D7" s="69"/>
      <c r="E7" s="42">
        <f>'NOx(NO2)-N'!E7</f>
        <v>6.2702072890863908E-2</v>
      </c>
      <c r="F7" s="69"/>
      <c r="G7" s="42">
        <f>'NOx(NO2)-N'!G7</f>
        <v>4.4034038407876397E-2</v>
      </c>
      <c r="H7" s="69"/>
      <c r="I7" s="42">
        <f>'NOx(NO2)-N'!I7</f>
        <v>3.9871838591465855E-2</v>
      </c>
      <c r="J7" s="69"/>
      <c r="K7" s="42">
        <f>'NOx(NO2)-N'!K7</f>
        <v>1.6259976987013546E-2</v>
      </c>
      <c r="L7" s="69"/>
      <c r="M7" s="42">
        <f>'NOx(NO2)-N'!M7</f>
        <v>2.5985844767243492E-2</v>
      </c>
      <c r="N7" s="69"/>
      <c r="O7" s="42">
        <f>'NOx(NO2)-N'!O7</f>
        <v>4.1428480751213505E-2</v>
      </c>
      <c r="P7" s="69"/>
      <c r="Q7" s="42">
        <f>'NOx(NO2)-N'!Q7</f>
        <v>6.2805011337288247E-2</v>
      </c>
      <c r="R7" s="69"/>
      <c r="S7" s="42">
        <f>'NOx(NO2)-N'!S7</f>
        <v>8.5885998941916508E-2</v>
      </c>
      <c r="T7" s="69"/>
      <c r="U7" s="42">
        <f>'NOx(NO2)-N'!U7</f>
        <v>0.10555000824894818</v>
      </c>
      <c r="V7" s="69"/>
      <c r="W7" s="42">
        <f>'NOx(NO2)-N'!W7</f>
        <v>0.10738485266067008</v>
      </c>
      <c r="X7" s="69"/>
      <c r="Y7" s="42">
        <f>'NOx(NO2)-N'!Y7</f>
        <v>0.10644102863622383</v>
      </c>
      <c r="Z7" s="69"/>
      <c r="AA7" s="42">
        <f>'NOx(NO2)-N'!AA7</f>
        <v>9.0119528374308353E-2</v>
      </c>
      <c r="AB7" s="69"/>
      <c r="AC7" s="42">
        <f>'NOx(NO2)-N'!AC7</f>
        <v>7.5138722385758847E-2</v>
      </c>
      <c r="AD7" s="69"/>
      <c r="AE7" s="42">
        <f>'NOx(NO2)-N'!AE7</f>
        <v>5.6043181753741275E-2</v>
      </c>
      <c r="AF7" s="69"/>
      <c r="AG7" s="42">
        <f>'NOx(NO2)-N'!AG7</f>
        <v>5.0175413046323794E-2</v>
      </c>
      <c r="AH7" s="69"/>
      <c r="AI7" s="42">
        <f>'NOx(NO2)-N'!AI7</f>
        <v>4.3446884766588978E-2</v>
      </c>
      <c r="AJ7" s="69"/>
      <c r="AK7" s="42">
        <f>'NOx(NO2)-N'!AK7</f>
        <v>4.0318922835138139E-2</v>
      </c>
      <c r="AL7" s="69"/>
      <c r="AM7" s="42">
        <f>'NOx(NO2)-N'!AM7</f>
        <v>3.6024026179824233E-2</v>
      </c>
      <c r="AN7" s="69"/>
      <c r="AO7" s="42">
        <f>'NOx(NO2)-N'!AO7</f>
        <v>3.9489855027700228E-2</v>
      </c>
      <c r="AP7" s="69"/>
    </row>
    <row r="8" spans="1:42" s="5" customFormat="1" x14ac:dyDescent="0.3">
      <c r="A8" s="22"/>
      <c r="B8" s="12" t="s">
        <v>18</v>
      </c>
      <c r="C8" s="44">
        <f>'NOx(NO2)-N'!C8</f>
        <v>25.431617433995925</v>
      </c>
      <c r="D8" s="69"/>
      <c r="E8" s="44">
        <f>'NOx(NO2)-N'!E8</f>
        <v>24.699296659987795</v>
      </c>
      <c r="F8" s="69"/>
      <c r="G8" s="44">
        <f>'NOx(NO2)-N'!G8</f>
        <v>23.94314724456687</v>
      </c>
      <c r="H8" s="69"/>
      <c r="I8" s="44">
        <f>'NOx(NO2)-N'!I8</f>
        <v>22.763712610135368</v>
      </c>
      <c r="J8" s="69"/>
      <c r="K8" s="44">
        <f>'NOx(NO2)-N'!K8</f>
        <v>22.512731937419982</v>
      </c>
      <c r="L8" s="69"/>
      <c r="M8" s="44">
        <f>'NOx(NO2)-N'!M8</f>
        <v>21.632875937104501</v>
      </c>
      <c r="N8" s="69"/>
      <c r="O8" s="44">
        <f>'NOx(NO2)-N'!O8</f>
        <v>20.783851662869377</v>
      </c>
      <c r="P8" s="69"/>
      <c r="Q8" s="44">
        <f>'NOx(NO2)-N'!Q8</f>
        <v>20.514996535736181</v>
      </c>
      <c r="R8" s="69"/>
      <c r="S8" s="44">
        <f>'NOx(NO2)-N'!S8</f>
        <v>19.575465701651567</v>
      </c>
      <c r="T8" s="69"/>
      <c r="U8" s="44">
        <f>'NOx(NO2)-N'!U8</f>
        <v>18.659378354194285</v>
      </c>
      <c r="V8" s="69"/>
      <c r="W8" s="44">
        <f>'NOx(NO2)-N'!W8</f>
        <v>17.789777895832447</v>
      </c>
      <c r="X8" s="69"/>
      <c r="Y8" s="44">
        <f>'NOx(NO2)-N'!Y8</f>
        <v>14.23182231666596</v>
      </c>
      <c r="Z8" s="69"/>
      <c r="AA8" s="44">
        <f>'NOx(NO2)-N'!AA8</f>
        <v>10.673866737499468</v>
      </c>
      <c r="AB8" s="69"/>
      <c r="AC8" s="44">
        <f>'NOx(NO2)-N'!AC8</f>
        <v>7.1159111583329802</v>
      </c>
      <c r="AD8" s="69"/>
      <c r="AE8" s="44">
        <f>'NOx(NO2)-N'!AE8</f>
        <v>3.5579555791664901</v>
      </c>
      <c r="AF8" s="69"/>
      <c r="AG8" s="44">
        <f>'NOx(NO2)-N'!AG8</f>
        <v>1.1431873537333466</v>
      </c>
      <c r="AH8" s="69"/>
      <c r="AI8" s="44">
        <f>'NOx(NO2)-N'!AI8</f>
        <v>0.57159367686667328</v>
      </c>
      <c r="AJ8" s="69"/>
      <c r="AK8" s="44">
        <f>'NOx(NO2)-N'!AK8</f>
        <v>0.57159367686667328</v>
      </c>
      <c r="AL8" s="69"/>
      <c r="AM8" s="44">
        <f>'NOx(NO2)-N'!AM8</f>
        <v>0.57159367686667328</v>
      </c>
      <c r="AN8" s="69"/>
      <c r="AO8" s="44">
        <f>'NOx(NO2)-N'!AO8</f>
        <v>0.57159367686667328</v>
      </c>
      <c r="AP8" s="69"/>
    </row>
    <row r="9" spans="1:42" s="3" customFormat="1" x14ac:dyDescent="0.3">
      <c r="A9" s="2" t="s">
        <v>3</v>
      </c>
      <c r="B9" s="2"/>
      <c r="C9" s="46">
        <f>'NH3-N'!C7+'NOx(NO2)-N'!C9</f>
        <v>10627.727879258568</v>
      </c>
      <c r="D9" s="40">
        <f>C9*100/C$20</f>
        <v>8.7845722201165088</v>
      </c>
      <c r="E9" s="46">
        <f>'NH3-N'!E7+'NOx(NO2)-N'!E9</f>
        <v>10500.007105043598</v>
      </c>
      <c r="F9" s="40">
        <f>E9*100/E$20</f>
        <v>9.0588254098079997</v>
      </c>
      <c r="G9" s="46">
        <f>'NH3-N'!G7+'NOx(NO2)-N'!G9</f>
        <v>10682.121404567402</v>
      </c>
      <c r="H9" s="40">
        <f>G9*100/G$20</f>
        <v>9.4946484128847466</v>
      </c>
      <c r="I9" s="46">
        <f>'NH3-N'!I7+'NOx(NO2)-N'!I9</f>
        <v>9260.3843117531887</v>
      </c>
      <c r="J9" s="40">
        <f>I9*100/I$20</f>
        <v>8.5251919186448202</v>
      </c>
      <c r="K9" s="46">
        <f>'NH3-N'!K7+'NOx(NO2)-N'!K9</f>
        <v>10022.537751483704</v>
      </c>
      <c r="L9" s="40">
        <f>K9*100/K$20</f>
        <v>9.6010546268181205</v>
      </c>
      <c r="M9" s="46">
        <f>'NH3-N'!M7+'NOx(NO2)-N'!M9</f>
        <v>9750.9992280719034</v>
      </c>
      <c r="N9" s="40">
        <f>M9*100/M$20</f>
        <v>9.5254134348143502</v>
      </c>
      <c r="O9" s="46">
        <f>'NH3-N'!O7+'NOx(NO2)-N'!O9</f>
        <v>9316.1648821949566</v>
      </c>
      <c r="P9" s="40">
        <f>O9*100/O$20</f>
        <v>9.3034168730144149</v>
      </c>
      <c r="Q9" s="46">
        <f>'NH3-N'!Q7+'NOx(NO2)-N'!Q9</f>
        <v>9433.1000463112978</v>
      </c>
      <c r="R9" s="40">
        <f>Q9*100/Q$20</f>
        <v>9.738624445239056</v>
      </c>
      <c r="S9" s="46">
        <f>'NH3-N'!S7+'NOx(NO2)-N'!S9</f>
        <v>8533.1391119931668</v>
      </c>
      <c r="T9" s="40">
        <f>S9*100/S$20</f>
        <v>9.3758160490097318</v>
      </c>
      <c r="U9" s="46">
        <f>'NH3-N'!U7+'NOx(NO2)-N'!U9</f>
        <v>7350.5261721953066</v>
      </c>
      <c r="V9" s="40">
        <f>U9*100/U$20</f>
        <v>8.4908948667739761</v>
      </c>
      <c r="W9" s="46">
        <f>'NH3-N'!W7+'NOx(NO2)-N'!W9</f>
        <v>8437.7061351949269</v>
      </c>
      <c r="X9" s="40">
        <f>W9*100/W$20</f>
        <v>9.6318420227674348</v>
      </c>
      <c r="Y9" s="46">
        <f>'NH3-N'!Y7+'NOx(NO2)-N'!Y9</f>
        <v>8278.9974935022419</v>
      </c>
      <c r="Z9" s="40">
        <f>Y9*100/Y$20</f>
        <v>9.8922851160898855</v>
      </c>
      <c r="AA9" s="46">
        <f>'NH3-N'!AA7+'NOx(NO2)-N'!AA9</f>
        <v>7972.9776124386608</v>
      </c>
      <c r="AB9" s="40">
        <f>AA9*100/AA$20</f>
        <v>9.6120416036613427</v>
      </c>
      <c r="AC9" s="46">
        <f>'NH3-N'!AC7+'NOx(NO2)-N'!AC9</f>
        <v>7699.9283040201635</v>
      </c>
      <c r="AD9" s="40">
        <f>AC9*100/AC$20</f>
        <v>9.4529511385654192</v>
      </c>
      <c r="AE9" s="46">
        <f>'NH3-N'!AE7+'NOx(NO2)-N'!AE9</f>
        <v>7374.6621965331879</v>
      </c>
      <c r="AF9" s="40">
        <f>AE9*100/AE$20</f>
        <v>9.3451078219552155</v>
      </c>
      <c r="AG9" s="46">
        <f>'NH3-N'!AG7+'NOx(NO2)-N'!AG9</f>
        <v>7416.9645401842326</v>
      </c>
      <c r="AH9" s="40">
        <f>AG9*100/AG$20</f>
        <v>9.4327708770967771</v>
      </c>
      <c r="AI9" s="46">
        <f>'NH3-N'!AI7+'NOx(NO2)-N'!AI9</f>
        <v>7228.0386650439295</v>
      </c>
      <c r="AJ9" s="40">
        <f>AI9*100/AI$20</f>
        <v>9.4094592245965245</v>
      </c>
      <c r="AK9" s="46">
        <f>'NH3-N'!AK7+'NOx(NO2)-N'!AK9</f>
        <v>6804.0340848068799</v>
      </c>
      <c r="AL9" s="40">
        <f>AK9*100/AK$20</f>
        <v>9.0724772463368151</v>
      </c>
      <c r="AM9" s="46">
        <f>'NH3-N'!AM7+'NOx(NO2)-N'!AM9</f>
        <v>7090.9302872871722</v>
      </c>
      <c r="AN9" s="40">
        <f>AM9*100/AM$20</f>
        <v>9.6268622139023936</v>
      </c>
      <c r="AO9" s="46">
        <f>'NH3-N'!AO7+'NOx(NO2)-N'!AO9</f>
        <v>6885.3904708584541</v>
      </c>
      <c r="AP9" s="40">
        <f>AO9*100/AO$20</f>
        <v>9.5747193068174532</v>
      </c>
    </row>
    <row r="10" spans="1:42" s="5" customFormat="1" x14ac:dyDescent="0.3">
      <c r="A10" s="4"/>
      <c r="B10" s="4" t="s">
        <v>3</v>
      </c>
      <c r="C10" s="48">
        <f>'NH3-N'!C8+'NOx(NO2)-N'!C10</f>
        <v>10284.234316380753</v>
      </c>
      <c r="D10" s="69"/>
      <c r="E10" s="48">
        <f>'NH3-N'!E8+'NOx(NO2)-N'!E10</f>
        <v>10056.718836902101</v>
      </c>
      <c r="F10" s="69"/>
      <c r="G10" s="48">
        <f>'NH3-N'!G8+'NOx(NO2)-N'!G10</f>
        <v>10300.484439555405</v>
      </c>
      <c r="H10" s="69"/>
      <c r="I10" s="48">
        <f>'NH3-N'!I8+'NOx(NO2)-N'!I10</f>
        <v>8905.7207890721511</v>
      </c>
      <c r="J10" s="69"/>
      <c r="K10" s="48">
        <f>'NH3-N'!K8+'NOx(NO2)-N'!K10</f>
        <v>9652.4504977394117</v>
      </c>
      <c r="L10" s="69"/>
      <c r="M10" s="48">
        <f>'NH3-N'!M8+'NOx(NO2)-N'!M10</f>
        <v>9406.1260564119657</v>
      </c>
      <c r="N10" s="69"/>
      <c r="O10" s="48">
        <f>'NH3-N'!O8+'NOx(NO2)-N'!O10</f>
        <v>8957.9263010874311</v>
      </c>
      <c r="P10" s="69"/>
      <c r="Q10" s="48">
        <f>'NH3-N'!Q8+'NOx(NO2)-N'!Q10</f>
        <v>9083.5582228169314</v>
      </c>
      <c r="R10" s="69"/>
      <c r="S10" s="48">
        <f>'NH3-N'!S8+'NOx(NO2)-N'!S10</f>
        <v>8189.0674092713589</v>
      </c>
      <c r="T10" s="69"/>
      <c r="U10" s="48">
        <f>'NH3-N'!U8+'NOx(NO2)-N'!U10</f>
        <v>7003.5878340534991</v>
      </c>
      <c r="V10" s="69"/>
      <c r="W10" s="48">
        <f>'NH3-N'!W8+'NOx(NO2)-N'!W10</f>
        <v>8074.6473687727739</v>
      </c>
      <c r="X10" s="69"/>
      <c r="Y10" s="48">
        <f>'NH3-N'!Y8+'NOx(NO2)-N'!Y10</f>
        <v>7909.0458760847059</v>
      </c>
      <c r="Z10" s="69"/>
      <c r="AA10" s="48">
        <f>'NH3-N'!AA8+'NOx(NO2)-N'!AA10</f>
        <v>7625.6394684083107</v>
      </c>
      <c r="AB10" s="69"/>
      <c r="AC10" s="48">
        <f>'NH3-N'!AC8+'NOx(NO2)-N'!AC10</f>
        <v>7389.9030716055286</v>
      </c>
      <c r="AD10" s="69"/>
      <c r="AE10" s="48">
        <f>'NH3-N'!AE8+'NOx(NO2)-N'!AE10</f>
        <v>7106.2493114923809</v>
      </c>
      <c r="AF10" s="69"/>
      <c r="AG10" s="48">
        <f>'NH3-N'!AG8+'NOx(NO2)-N'!AG10</f>
        <v>7202.097426633095</v>
      </c>
      <c r="AH10" s="69"/>
      <c r="AI10" s="48">
        <f>'NH3-N'!AI8+'NOx(NO2)-N'!AI10</f>
        <v>7023.231036360934</v>
      </c>
      <c r="AJ10" s="69"/>
      <c r="AK10" s="48">
        <f>'NH3-N'!AK8+'NOx(NO2)-N'!AK10</f>
        <v>6636.1753627095977</v>
      </c>
      <c r="AL10" s="69"/>
      <c r="AM10" s="48">
        <f>'NH3-N'!AM8+'NOx(NO2)-N'!AM10</f>
        <v>6875.5651883763785</v>
      </c>
      <c r="AN10" s="69"/>
      <c r="AO10" s="48">
        <f>'NH3-N'!AO8+'NOx(NO2)-N'!AO10</f>
        <v>6652.0581015909793</v>
      </c>
      <c r="AP10" s="69"/>
    </row>
    <row r="11" spans="1:42" s="5" customFormat="1" x14ac:dyDescent="0.3">
      <c r="A11" s="4"/>
      <c r="B11" s="4" t="s">
        <v>4</v>
      </c>
      <c r="C11" s="48">
        <f>'NH3-N'!C9+'NOx(NO2)-N'!C11</f>
        <v>343.49356287781399</v>
      </c>
      <c r="D11" s="69"/>
      <c r="E11" s="48">
        <f>'NH3-N'!E9+'NOx(NO2)-N'!E11</f>
        <v>443.28826814149744</v>
      </c>
      <c r="F11" s="69"/>
      <c r="G11" s="48">
        <f>'NH3-N'!G9+'NOx(NO2)-N'!G11</f>
        <v>381.63696501200008</v>
      </c>
      <c r="H11" s="69"/>
      <c r="I11" s="48">
        <f>'NH3-N'!I9+'NOx(NO2)-N'!I11</f>
        <v>354.66352268104049</v>
      </c>
      <c r="J11" s="69"/>
      <c r="K11" s="48">
        <f>'NH3-N'!K9+'NOx(NO2)-N'!K11</f>
        <v>370.08725374429275</v>
      </c>
      <c r="L11" s="69"/>
      <c r="M11" s="48">
        <f>'NH3-N'!M9+'NOx(NO2)-N'!M11</f>
        <v>344.87317165993824</v>
      </c>
      <c r="N11" s="69"/>
      <c r="O11" s="48">
        <f>'NH3-N'!O9+'NOx(NO2)-N'!O11</f>
        <v>358.2385811075265</v>
      </c>
      <c r="P11" s="69"/>
      <c r="Q11" s="48">
        <f>'NH3-N'!Q9+'NOx(NO2)-N'!Q11</f>
        <v>349.54182349436786</v>
      </c>
      <c r="R11" s="69"/>
      <c r="S11" s="48">
        <f>'NH3-N'!S9+'NOx(NO2)-N'!S11</f>
        <v>344.07170272180741</v>
      </c>
      <c r="T11" s="69"/>
      <c r="U11" s="48">
        <f>'NH3-N'!U9+'NOx(NO2)-N'!U11</f>
        <v>346.93833814180681</v>
      </c>
      <c r="V11" s="69"/>
      <c r="W11" s="48">
        <f>'NH3-N'!W9+'NOx(NO2)-N'!W11</f>
        <v>363.05876642215236</v>
      </c>
      <c r="X11" s="69"/>
      <c r="Y11" s="48">
        <f>'NH3-N'!Y9+'NOx(NO2)-N'!Y11</f>
        <v>369.95161741753537</v>
      </c>
      <c r="Z11" s="69"/>
      <c r="AA11" s="48">
        <f>'NH3-N'!AA9+'NOx(NO2)-N'!AA11</f>
        <v>347.33814403035086</v>
      </c>
      <c r="AB11" s="69"/>
      <c r="AC11" s="48">
        <f>'NH3-N'!AC9+'NOx(NO2)-N'!AC11</f>
        <v>310.02523241463336</v>
      </c>
      <c r="AD11" s="69"/>
      <c r="AE11" s="48">
        <f>'NH3-N'!AE9+'NOx(NO2)-N'!AE11</f>
        <v>268.41288504080694</v>
      </c>
      <c r="AF11" s="69"/>
      <c r="AG11" s="48">
        <f>'NH3-N'!AG9+'NOx(NO2)-N'!AG11</f>
        <v>214.86711355113829</v>
      </c>
      <c r="AH11" s="69"/>
      <c r="AI11" s="48">
        <f>'NH3-N'!AI9+'NOx(NO2)-N'!AI11</f>
        <v>204.80762868299479</v>
      </c>
      <c r="AJ11" s="69"/>
      <c r="AK11" s="48">
        <f>'NH3-N'!AK9+'NOx(NO2)-N'!AK11</f>
        <v>167.85872209728205</v>
      </c>
      <c r="AL11" s="69"/>
      <c r="AM11" s="48">
        <f>'NH3-N'!AM9+'NOx(NO2)-N'!AM11</f>
        <v>215.36509891079444</v>
      </c>
      <c r="AN11" s="69"/>
      <c r="AO11" s="48">
        <f>'NH3-N'!AO9+'NOx(NO2)-N'!AO11</f>
        <v>233.33236926747395</v>
      </c>
      <c r="AP11" s="69"/>
    </row>
    <row r="12" spans="1:42" s="3" customFormat="1" x14ac:dyDescent="0.3">
      <c r="A12" s="23" t="s">
        <v>5</v>
      </c>
      <c r="B12" s="23"/>
      <c r="C12" s="40">
        <f>'NH3-N'!C10+'NOx(NO2)-N'!C12</f>
        <v>11301.123185309465</v>
      </c>
      <c r="D12" s="40">
        <f>C12*100/C$20</f>
        <v>9.3411812870682933</v>
      </c>
      <c r="E12" s="40">
        <f>'NH3-N'!E10+'NOx(NO2)-N'!E12</f>
        <v>9983.9891041560095</v>
      </c>
      <c r="F12" s="40">
        <f>E12*100/E$20</f>
        <v>8.6136336178792643</v>
      </c>
      <c r="G12" s="40">
        <f>'NH3-N'!G10+'NOx(NO2)-N'!G12</f>
        <v>8355.3034292250632</v>
      </c>
      <c r="H12" s="40">
        <f>G12*100/G$20</f>
        <v>7.4264900611916334</v>
      </c>
      <c r="I12" s="40">
        <f>'NH3-N'!I10+'NOx(NO2)-N'!I12</f>
        <v>9427.3989335038368</v>
      </c>
      <c r="J12" s="40">
        <f>I12*100/I$20</f>
        <v>8.6789470605169612</v>
      </c>
      <c r="K12" s="40">
        <f>'NH3-N'!K10+'NOx(NO2)-N'!K12</f>
        <v>9597.6237827916557</v>
      </c>
      <c r="L12" s="40">
        <f>K12*100/K$20</f>
        <v>9.194009791840422</v>
      </c>
      <c r="M12" s="40">
        <f>'NH3-N'!M10+'NOx(NO2)-N'!M12</f>
        <v>9283.4034112826084</v>
      </c>
      <c r="N12" s="40">
        <f>M12*100/M$20</f>
        <v>9.0686352758657662</v>
      </c>
      <c r="O12" s="40">
        <f>'NH3-N'!O10+'NOx(NO2)-N'!O12</f>
        <v>8189.9539346874481</v>
      </c>
      <c r="P12" s="40">
        <f>O12*100/O$20</f>
        <v>8.1787470046612167</v>
      </c>
      <c r="Q12" s="40">
        <f>'NH3-N'!Q10+'NOx(NO2)-N'!Q12</f>
        <v>7095.9915269250623</v>
      </c>
      <c r="R12" s="40">
        <f>Q12*100/Q$20</f>
        <v>7.3258203780362106</v>
      </c>
      <c r="S12" s="40">
        <f>'NH3-N'!S10+'NOx(NO2)-N'!S12</f>
        <v>4838.5645806921248</v>
      </c>
      <c r="T12" s="40">
        <f>S12*100/S$20</f>
        <v>5.3163895319675403</v>
      </c>
      <c r="U12" s="40">
        <f>'NH3-N'!U10+'NOx(NO2)-N'!U12</f>
        <v>4733.2636841841422</v>
      </c>
      <c r="V12" s="40">
        <f>U12*100/U$20</f>
        <v>5.4675874049876061</v>
      </c>
      <c r="W12" s="40">
        <f>'NH3-N'!W10+'NOx(NO2)-N'!W12</f>
        <v>4145.0573946790855</v>
      </c>
      <c r="X12" s="40">
        <f>W12*100/W$20</f>
        <v>4.7316814974536427</v>
      </c>
      <c r="Y12" s="40">
        <f>'NH3-N'!Y10+'NOx(NO2)-N'!Y12</f>
        <v>3025.960344987916</v>
      </c>
      <c r="Z12" s="40">
        <f>Y12*100/Y$20</f>
        <v>3.615614391246714</v>
      </c>
      <c r="AA12" s="40">
        <f>'NH3-N'!AA10+'NOx(NO2)-N'!AA12</f>
        <v>2831.0565120203341</v>
      </c>
      <c r="AB12" s="40">
        <f>AA12*100/AA$20</f>
        <v>3.4130577431199547</v>
      </c>
      <c r="AC12" s="40">
        <f>'NH3-N'!AC10+'NOx(NO2)-N'!AC12</f>
        <v>2646.5107031747234</v>
      </c>
      <c r="AD12" s="40">
        <f>AC12*100/AC$20</f>
        <v>3.2490349750061198</v>
      </c>
      <c r="AE12" s="40">
        <f>'NH3-N'!AE10+'NOx(NO2)-N'!AE12</f>
        <v>2319.066628507373</v>
      </c>
      <c r="AF12" s="40">
        <f>AE12*100/AE$20</f>
        <v>2.9387010702520708</v>
      </c>
      <c r="AG12" s="40">
        <f>'NH3-N'!AG10+'NOx(NO2)-N'!AG12</f>
        <v>2678.5991093903208</v>
      </c>
      <c r="AH12" s="40">
        <f>AG12*100/AG$20</f>
        <v>3.406597339596662</v>
      </c>
      <c r="AI12" s="40">
        <f>'NH3-N'!AI10+'NOx(NO2)-N'!AI12</f>
        <v>2280.4355426877482</v>
      </c>
      <c r="AJ12" s="40">
        <f>AI12*100/AI$20</f>
        <v>2.9686705132076932</v>
      </c>
      <c r="AK12" s="40">
        <f>'NH3-N'!AK10+'NOx(NO2)-N'!AK12</f>
        <v>2262.9040026540583</v>
      </c>
      <c r="AL12" s="40">
        <f>AK12*100/AK$20</f>
        <v>3.0173489460563392</v>
      </c>
      <c r="AM12" s="40">
        <f>'NH3-N'!AM10+'NOx(NO2)-N'!AM12</f>
        <v>2125.4896783919621</v>
      </c>
      <c r="AN12" s="40">
        <f>AM12*100/AM$20</f>
        <v>2.8856293098291546</v>
      </c>
      <c r="AO12" s="40">
        <f>'NH3-N'!AO10+'NOx(NO2)-N'!AO12</f>
        <v>2202.3781003759518</v>
      </c>
      <c r="AP12" s="40">
        <f>AO12*100/AO$20</f>
        <v>3.0625935025515667</v>
      </c>
    </row>
    <row r="13" spans="1:42" s="5" customFormat="1" x14ac:dyDescent="0.3">
      <c r="A13" s="21"/>
      <c r="B13" s="21" t="s">
        <v>6</v>
      </c>
      <c r="C13" s="42">
        <f>'NOx(NO2)-N'!C13</f>
        <v>8843.2404589565231</v>
      </c>
      <c r="D13" s="69"/>
      <c r="E13" s="42">
        <f>'NOx(NO2)-N'!E13</f>
        <v>7467.5048760869568</v>
      </c>
      <c r="F13" s="69"/>
      <c r="G13" s="42">
        <f>'NOx(NO2)-N'!G13</f>
        <v>5937.0603883043477</v>
      </c>
      <c r="H13" s="69"/>
      <c r="I13" s="42">
        <f>'NOx(NO2)-N'!I13</f>
        <v>6730.2364347826096</v>
      </c>
      <c r="J13" s="69"/>
      <c r="K13" s="42">
        <f>'NOx(NO2)-N'!K13</f>
        <v>6858.683086956521</v>
      </c>
      <c r="L13" s="69"/>
      <c r="M13" s="42">
        <f>'NOx(NO2)-N'!M13</f>
        <v>6852.4815378478261</v>
      </c>
      <c r="N13" s="69"/>
      <c r="O13" s="42">
        <f>'NOx(NO2)-N'!O13</f>
        <v>5799.4707460869558</v>
      </c>
      <c r="P13" s="69"/>
      <c r="Q13" s="42">
        <f>'NOx(NO2)-N'!Q13</f>
        <v>4902.8257258768526</v>
      </c>
      <c r="R13" s="69"/>
      <c r="S13" s="42">
        <f>'NOx(NO2)-N'!S13</f>
        <v>3011.2230103212805</v>
      </c>
      <c r="T13" s="69"/>
      <c r="U13" s="42">
        <f>'NOx(NO2)-N'!U13</f>
        <v>3070.8660542608691</v>
      </c>
      <c r="V13" s="69"/>
      <c r="W13" s="42">
        <f>'NOx(NO2)-N'!W13</f>
        <v>2692.6951765205181</v>
      </c>
      <c r="X13" s="69"/>
      <c r="Y13" s="42">
        <f>'NOx(NO2)-N'!Y13</f>
        <v>1788.0127154994248</v>
      </c>
      <c r="Z13" s="69"/>
      <c r="AA13" s="42">
        <f>'NOx(NO2)-N'!AA13</f>
        <v>1599.2208847492348</v>
      </c>
      <c r="AB13" s="69"/>
      <c r="AC13" s="42">
        <f>'NOx(NO2)-N'!AC13</f>
        <v>1473.2727912821406</v>
      </c>
      <c r="AD13" s="69"/>
      <c r="AE13" s="42">
        <f>'NOx(NO2)-N'!AE13</f>
        <v>1130.6404220367847</v>
      </c>
      <c r="AF13" s="69"/>
      <c r="AG13" s="42">
        <f>'NOx(NO2)-N'!AG13</f>
        <v>1408.2235543877632</v>
      </c>
      <c r="AH13" s="69"/>
      <c r="AI13" s="42">
        <f>'NOx(NO2)-N'!AI13</f>
        <v>1025.9949578335284</v>
      </c>
      <c r="AJ13" s="69"/>
      <c r="AK13" s="42">
        <f>'NOx(NO2)-N'!AK13</f>
        <v>1019.473779492933</v>
      </c>
      <c r="AL13" s="69"/>
      <c r="AM13" s="42">
        <f>'NOx(NO2)-N'!AM13</f>
        <v>999.88390784976298</v>
      </c>
      <c r="AN13" s="69"/>
      <c r="AO13" s="42">
        <f>'NOx(NO2)-N'!AO13</f>
        <v>974.73578198208963</v>
      </c>
      <c r="AP13" s="69"/>
    </row>
    <row r="14" spans="1:42" s="5" customFormat="1" x14ac:dyDescent="0.3">
      <c r="A14" s="21"/>
      <c r="B14" s="21" t="s">
        <v>7</v>
      </c>
      <c r="C14" s="42">
        <f>'NOx(NO2)-N'!C14</f>
        <v>2294.3846827391303</v>
      </c>
      <c r="D14" s="69"/>
      <c r="E14" s="42">
        <f>'NOx(NO2)-N'!E14</f>
        <v>2359.608695652174</v>
      </c>
      <c r="F14" s="69"/>
      <c r="G14" s="42">
        <f>'NOx(NO2)-N'!G14</f>
        <v>2248.8355217391304</v>
      </c>
      <c r="H14" s="69"/>
      <c r="I14" s="42">
        <f>'NOx(NO2)-N'!I14</f>
        <v>2428.1006521739132</v>
      </c>
      <c r="J14" s="69"/>
      <c r="K14" s="42">
        <f>'NOx(NO2)-N'!K14</f>
        <v>2502.44777661332</v>
      </c>
      <c r="L14" s="69"/>
      <c r="M14" s="42">
        <f>'NOx(NO2)-N'!M14</f>
        <v>2163.9324666521738</v>
      </c>
      <c r="N14" s="69"/>
      <c r="O14" s="42">
        <f>'NOx(NO2)-N'!O14</f>
        <v>2138.1463779565215</v>
      </c>
      <c r="P14" s="69"/>
      <c r="Q14" s="42">
        <f>'NOx(NO2)-N'!Q14</f>
        <v>2029.5712281326084</v>
      </c>
      <c r="R14" s="69"/>
      <c r="S14" s="42">
        <f>'NOx(NO2)-N'!S14</f>
        <v>1624.8567345652175</v>
      </c>
      <c r="T14" s="69"/>
      <c r="U14" s="42">
        <f>'NOx(NO2)-N'!U14</f>
        <v>1384.1068347826085</v>
      </c>
      <c r="V14" s="69"/>
      <c r="W14" s="42">
        <f>'NOx(NO2)-N'!W14</f>
        <v>1309.1171739130434</v>
      </c>
      <c r="X14" s="69"/>
      <c r="Y14" s="42">
        <f>'NOx(NO2)-N'!Y14</f>
        <v>1137.1588260869567</v>
      </c>
      <c r="Z14" s="69"/>
      <c r="AA14" s="42">
        <f>'NOx(NO2)-N'!AA14</f>
        <v>1156.5491913043479</v>
      </c>
      <c r="AB14" s="69"/>
      <c r="AC14" s="42">
        <f>'NOx(NO2)-N'!AC14</f>
        <v>1142.3619565217393</v>
      </c>
      <c r="AD14" s="69"/>
      <c r="AE14" s="42">
        <f>'NOx(NO2)-N'!AE14</f>
        <v>1158.2659565217393</v>
      </c>
      <c r="AF14" s="69"/>
      <c r="AG14" s="42">
        <f>'NOx(NO2)-N'!AG14</f>
        <v>1224.692</v>
      </c>
      <c r="AH14" s="69"/>
      <c r="AI14" s="42">
        <f>'NOx(NO2)-N'!AI14</f>
        <v>1219.7653086956523</v>
      </c>
      <c r="AJ14" s="69"/>
      <c r="AK14" s="42">
        <f>'NOx(NO2)-N'!AK14</f>
        <v>1215.4959173913044</v>
      </c>
      <c r="AL14" s="69"/>
      <c r="AM14" s="42">
        <f>'NOx(NO2)-N'!AM14</f>
        <v>1108.5941059565216</v>
      </c>
      <c r="AN14" s="69"/>
      <c r="AO14" s="42">
        <f>'NOx(NO2)-N'!AO14</f>
        <v>1186.2302778260869</v>
      </c>
      <c r="AP14" s="69"/>
    </row>
    <row r="15" spans="1:42" s="5" customFormat="1" x14ac:dyDescent="0.3">
      <c r="A15" s="22"/>
      <c r="B15" s="22" t="s">
        <v>8</v>
      </c>
      <c r="C15" s="44">
        <f>'NOx(NO2)-N'!C15</f>
        <v>162.79639326086956</v>
      </c>
      <c r="D15" s="66"/>
      <c r="E15" s="44">
        <f>'NOx(NO2)-N'!E15</f>
        <v>156.15321065217393</v>
      </c>
      <c r="F15" s="66"/>
      <c r="G15" s="44">
        <f>'NOx(NO2)-N'!G15</f>
        <v>168.60869565217391</v>
      </c>
      <c r="H15" s="66"/>
      <c r="I15" s="44">
        <f>'NOx(NO2)-N'!I15</f>
        <v>268.3124347826087</v>
      </c>
      <c r="J15" s="66"/>
      <c r="K15" s="44">
        <f>'NOx(NO2)-N'!K15</f>
        <v>235.62608695652173</v>
      </c>
      <c r="L15" s="66"/>
      <c r="M15" s="44">
        <f>'NOx(NO2)-N'!M15</f>
        <v>265.74343478260869</v>
      </c>
      <c r="N15" s="66"/>
      <c r="O15" s="44">
        <f>'NOx(NO2)-N'!O15</f>
        <v>251.12834782608698</v>
      </c>
      <c r="P15" s="66"/>
      <c r="Q15" s="44">
        <f>'NOx(NO2)-N'!Q15</f>
        <v>162.26908173913048</v>
      </c>
      <c r="R15" s="66"/>
      <c r="S15" s="44">
        <f>'NOx(NO2)-N'!S15</f>
        <v>200.85836521739131</v>
      </c>
      <c r="T15" s="66"/>
      <c r="U15" s="44">
        <f>'NOx(NO2)-N'!U15</f>
        <v>277.15103043478257</v>
      </c>
      <c r="V15" s="66"/>
      <c r="W15" s="44">
        <f>'NOx(NO2)-N'!W15</f>
        <v>138.50069130434781</v>
      </c>
      <c r="X15" s="66"/>
      <c r="Y15" s="44">
        <f>'NOx(NO2)-N'!Y15</f>
        <v>91.655038695652181</v>
      </c>
      <c r="Z15" s="66"/>
      <c r="AA15" s="44">
        <f>'NOx(NO2)-N'!AA15</f>
        <v>67.594671260869561</v>
      </c>
      <c r="AB15" s="66"/>
      <c r="AC15" s="44">
        <f>'NOx(NO2)-N'!AC15</f>
        <v>26.738486782608696</v>
      </c>
      <c r="AD15" s="66"/>
      <c r="AE15" s="44">
        <f>'NOx(NO2)-N'!AE15</f>
        <v>22.29979347826087</v>
      </c>
      <c r="AF15" s="66"/>
      <c r="AG15" s="44">
        <f>'NOx(NO2)-N'!AG15</f>
        <v>41.702347826086957</v>
      </c>
      <c r="AH15" s="66"/>
      <c r="AI15" s="44">
        <f>'NOx(NO2)-N'!AI15</f>
        <v>28.368565217391303</v>
      </c>
      <c r="AJ15" s="66"/>
      <c r="AK15" s="44">
        <f>'NOx(NO2)-N'!AK15</f>
        <v>22.224695652173914</v>
      </c>
      <c r="AL15" s="66"/>
      <c r="AM15" s="44">
        <f>'NOx(NO2)-N'!AM15</f>
        <v>10.564615173913042</v>
      </c>
      <c r="AN15" s="66"/>
      <c r="AO15" s="44">
        <f>'NOx(NO2)-N'!AO15</f>
        <v>36.814217391304346</v>
      </c>
      <c r="AP15" s="66"/>
    </row>
    <row r="16" spans="1:42" s="3" customFormat="1" x14ac:dyDescent="0.3">
      <c r="A16" s="2" t="s">
        <v>9</v>
      </c>
      <c r="C16" s="66">
        <f>'NH3-N'!C11+'NOx(NO2)-N'!C16</f>
        <v>41634.1909878066</v>
      </c>
      <c r="D16" s="69">
        <f>C16*100/C$20</f>
        <v>34.413617069768854</v>
      </c>
      <c r="E16" s="66">
        <f>'NH3-N'!E11+'NOx(NO2)-N'!E16</f>
        <v>40591.128885988663</v>
      </c>
      <c r="F16" s="69">
        <f>E16*100/E$20</f>
        <v>35.019781042677565</v>
      </c>
      <c r="G16" s="66">
        <f>'NH3-N'!G11+'NOx(NO2)-N'!G16</f>
        <v>39083.718198341128</v>
      </c>
      <c r="H16" s="69">
        <f>G16*100/G$20</f>
        <v>34.738995084145671</v>
      </c>
      <c r="I16" s="66">
        <f>'NH3-N'!I11+'NOx(NO2)-N'!I16</f>
        <v>38254.866678675637</v>
      </c>
      <c r="J16" s="69">
        <f>I16*100/I$20</f>
        <v>35.217769509194071</v>
      </c>
      <c r="K16" s="66">
        <f>'NH3-N'!K11+'NOx(NO2)-N'!K16</f>
        <v>37609.787716891602</v>
      </c>
      <c r="L16" s="69">
        <f>K16*100/K$20</f>
        <v>36.028163258297958</v>
      </c>
      <c r="M16" s="66">
        <f>'NH3-N'!M11+'NOx(NO2)-N'!M16</f>
        <v>37065.248497910834</v>
      </c>
      <c r="N16" s="69">
        <f>M16*100/M$20</f>
        <v>36.207757558867563</v>
      </c>
      <c r="O16" s="66">
        <f>'NH3-N'!O11+'NOx(NO2)-N'!O16</f>
        <v>36827.078166004336</v>
      </c>
      <c r="P16" s="69">
        <f>O16*100/O$20</f>
        <v>36.776684904776211</v>
      </c>
      <c r="Q16" s="66">
        <f>'NH3-N'!Q11+'NOx(NO2)-N'!Q16</f>
        <v>36853.628967120552</v>
      </c>
      <c r="R16" s="69">
        <f>Q16*100/Q$20</f>
        <v>38.047264440422786</v>
      </c>
      <c r="S16" s="66">
        <f>'NH3-N'!S11+'NOx(NO2)-N'!S16</f>
        <v>34549.950287207401</v>
      </c>
      <c r="T16" s="69">
        <f>S16*100/S$20</f>
        <v>37.961877117414431</v>
      </c>
      <c r="U16" s="66">
        <f>'NH3-N'!U11+'NOx(NO2)-N'!U16</f>
        <v>30907.252521021168</v>
      </c>
      <c r="V16" s="69">
        <f>U16*100/U$20</f>
        <v>35.702237585319466</v>
      </c>
      <c r="W16" s="66">
        <f>'NH3-N'!W11+'NOx(NO2)-N'!W16</f>
        <v>31014.232221548671</v>
      </c>
      <c r="X16" s="69">
        <f>W16*100/W$20</f>
        <v>35.403482940624976</v>
      </c>
      <c r="Y16" s="66">
        <f>'NH3-N'!Y11+'NOx(NO2)-N'!Y16</f>
        <v>30160.25598940517</v>
      </c>
      <c r="Z16" s="69">
        <f>Y16*100/Y$20</f>
        <v>36.037437099795731</v>
      </c>
      <c r="AA16" s="66">
        <f>'NH3-N'!AA11+'NOx(NO2)-N'!AA16</f>
        <v>29656.485362162915</v>
      </c>
      <c r="AB16" s="69">
        <f>AA16*100/AA$20</f>
        <v>35.753188454306184</v>
      </c>
      <c r="AC16" s="66">
        <f>'NH3-N'!AC11+'NOx(NO2)-N'!AC16</f>
        <v>28279.983620927087</v>
      </c>
      <c r="AD16" s="69">
        <f>AC16*100/AC$20</f>
        <v>34.718414615429651</v>
      </c>
      <c r="AE16" s="66">
        <f>'NH3-N'!AE11+'NOx(NO2)-N'!AE16</f>
        <v>27749.554661216342</v>
      </c>
      <c r="AF16" s="69">
        <f>AE16*100/AE$20</f>
        <v>35.163994418919096</v>
      </c>
      <c r="AG16" s="66">
        <f>'NH3-N'!AG11+'NOx(NO2)-N'!AG16</f>
        <v>27241.604328976522</v>
      </c>
      <c r="AH16" s="69">
        <f>AG16*100/AG$20</f>
        <v>34.645414652795466</v>
      </c>
      <c r="AI16" s="66">
        <f>'NH3-N'!AI11+'NOx(NO2)-N'!AI16</f>
        <v>25910.803062102907</v>
      </c>
      <c r="AJ16" s="69">
        <f>AI16*100/AI$20</f>
        <v>33.730678014839626</v>
      </c>
      <c r="AK16" s="66">
        <f>'NH3-N'!AK11+'NOx(NO2)-N'!AK16</f>
        <v>25084.973091707365</v>
      </c>
      <c r="AL16" s="69">
        <f>AK16*100/AK$20</f>
        <v>33.448222740046113</v>
      </c>
      <c r="AM16" s="66">
        <f>'NH3-N'!AM11+'NOx(NO2)-N'!AM16</f>
        <v>24208.248124266236</v>
      </c>
      <c r="AN16" s="69">
        <f>AM16*100/AM$20</f>
        <v>32.865852531379424</v>
      </c>
      <c r="AO16" s="66">
        <f>'NH3-N'!AO11+'NOx(NO2)-N'!AO16</f>
        <v>23861.599949319374</v>
      </c>
      <c r="AP16" s="69">
        <f>AO16*100/AO$20</f>
        <v>33.181578109951069</v>
      </c>
    </row>
    <row r="17" spans="1:42" s="3" customFormat="1" x14ac:dyDescent="0.3">
      <c r="A17" s="24" t="s">
        <v>10</v>
      </c>
      <c r="B17" s="25"/>
      <c r="C17" s="66">
        <f>'NH3-N'!C12+'NOx(NO2)-N'!C17</f>
        <v>3209.3450690604363</v>
      </c>
      <c r="D17" s="40">
        <f>C17*100/C$20</f>
        <v>2.6527517319537397</v>
      </c>
      <c r="E17" s="66">
        <f>'NH3-N'!E12+'NOx(NO2)-N'!E17</f>
        <v>3038.5818933012997</v>
      </c>
      <c r="F17" s="40">
        <f>E17*100/E$20</f>
        <v>2.6215204036955764</v>
      </c>
      <c r="G17" s="66">
        <f>'NH3-N'!G12+'NOx(NO2)-N'!G17</f>
        <v>2957.1665384467169</v>
      </c>
      <c r="H17" s="40">
        <f>G17*100/G$20</f>
        <v>2.6284345138498315</v>
      </c>
      <c r="I17" s="66">
        <f>'NH3-N'!I12+'NOx(NO2)-N'!I17</f>
        <v>2835.4795812622588</v>
      </c>
      <c r="J17" s="40">
        <f>I17*100/I$20</f>
        <v>2.6103676475909605</v>
      </c>
      <c r="K17" s="66">
        <f>'NH3-N'!K12+'NOx(NO2)-N'!K17</f>
        <v>2726.4461291231855</v>
      </c>
      <c r="L17" s="40">
        <f>K17*100/K$20</f>
        <v>2.611789436154869</v>
      </c>
      <c r="M17" s="66">
        <f>'NH3-N'!M12+'NOx(NO2)-N'!M17</f>
        <v>2602.8892886853555</v>
      </c>
      <c r="N17" s="40">
        <f>M17*100/M$20</f>
        <v>2.5426723989886284</v>
      </c>
      <c r="O17" s="66">
        <f>'NH3-N'!O12+'NOx(NO2)-N'!O17</f>
        <v>2494.9839419059458</v>
      </c>
      <c r="P17" s="40">
        <f>O17*100/O$20</f>
        <v>2.4915698677027827</v>
      </c>
      <c r="Q17" s="66">
        <f>'NH3-N'!Q12+'NOx(NO2)-N'!Q17</f>
        <v>2655.9056887921101</v>
      </c>
      <c r="R17" s="40">
        <f>Q17*100/Q$20</f>
        <v>2.7419266135351199</v>
      </c>
      <c r="S17" s="66">
        <f>'NH3-N'!S12+'NOx(NO2)-N'!S17</f>
        <v>2468.6263420930736</v>
      </c>
      <c r="T17" s="40">
        <f>S17*100/S$20</f>
        <v>2.7124117131377856</v>
      </c>
      <c r="U17" s="66">
        <f>'NH3-N'!U12+'NOx(NO2)-N'!U17</f>
        <v>2189.3443699942795</v>
      </c>
      <c r="V17" s="40">
        <f>U17*100/U$20</f>
        <v>2.5290016574735898</v>
      </c>
      <c r="W17" s="66">
        <f>'NH3-N'!W12+'NOx(NO2)-N'!W17</f>
        <v>2067.4637874647174</v>
      </c>
      <c r="X17" s="40">
        <f>W17*100/W$20</f>
        <v>2.3600590337687253</v>
      </c>
      <c r="Y17" s="66">
        <f>'NH3-N'!Y12+'NOx(NO2)-N'!Y17</f>
        <v>1904.5372825643462</v>
      </c>
      <c r="Z17" s="40">
        <f>Y17*100/Y$20</f>
        <v>2.2756651186494836</v>
      </c>
      <c r="AA17" s="66">
        <f>'NH3-N'!AA12+'NOx(NO2)-N'!AA17</f>
        <v>1734.7298772468801</v>
      </c>
      <c r="AB17" s="40">
        <f>AA17*100/AA$20</f>
        <v>2.0913511315017037</v>
      </c>
      <c r="AC17" s="66">
        <f>'NH3-N'!AC12+'NOx(NO2)-N'!AC17</f>
        <v>1585.2751398235569</v>
      </c>
      <c r="AD17" s="40">
        <f>AC17*100/AC$20</f>
        <v>1.9461906457116673</v>
      </c>
      <c r="AE17" s="66">
        <f>'NH3-N'!AE12+'NOx(NO2)-N'!AE17</f>
        <v>1434.0585890810155</v>
      </c>
      <c r="AF17" s="40">
        <f>AE17*100/AE$20</f>
        <v>1.8172265767322933</v>
      </c>
      <c r="AG17" s="66">
        <f>'NH3-N'!AG12+'NOx(NO2)-N'!AG17</f>
        <v>1274.4642019565833</v>
      </c>
      <c r="AH17" s="40">
        <f>AG17*100/AG$20</f>
        <v>1.6208421575950844</v>
      </c>
      <c r="AI17" s="66">
        <f>'NH3-N'!AI12+'NOx(NO2)-N'!AI17</f>
        <v>1150.0763313239775</v>
      </c>
      <c r="AJ17" s="40">
        <f>AI17*100/AI$20</f>
        <v>1.4971691279270098</v>
      </c>
      <c r="AK17" s="66">
        <f>'NH3-N'!AK12+'NOx(NO2)-N'!AK17</f>
        <v>1032.3506851765028</v>
      </c>
      <c r="AL17" s="40">
        <f>AK17*100/AK$20</f>
        <v>1.3765330956260013</v>
      </c>
      <c r="AM17" s="66">
        <f>'NH3-N'!AM12+'NOx(NO2)-N'!AM17</f>
        <v>935.24960457791735</v>
      </c>
      <c r="AN17" s="40">
        <f>AM17*100/AM$20</f>
        <v>1.2697232540869963</v>
      </c>
      <c r="AO17" s="66">
        <f>'NH3-N'!AO12+'NOx(NO2)-N'!AO17</f>
        <v>838.96390086573888</v>
      </c>
      <c r="AP17" s="40">
        <f>AO17*100/AO$20</f>
        <v>1.1666504453654547</v>
      </c>
    </row>
    <row r="18" spans="1:42" s="3" customFormat="1" x14ac:dyDescent="0.3">
      <c r="A18" s="2" t="s">
        <v>11</v>
      </c>
      <c r="C18" s="66">
        <f>'NH3-N'!C13+'NOx(NO2)-N'!C18</f>
        <v>50314.788369034351</v>
      </c>
      <c r="D18" s="40">
        <f>C18*100/C$20</f>
        <v>41.588747584539739</v>
      </c>
      <c r="E18" s="66">
        <f>'NH3-N'!E13+'NOx(NO2)-N'!E18</f>
        <v>47664.977718640155</v>
      </c>
      <c r="F18" s="40">
        <f>E18*100/E$20</f>
        <v>41.122706584469178</v>
      </c>
      <c r="G18" s="66">
        <f>'NH3-N'!G13+'NOx(NO2)-N'!G18</f>
        <v>47224.795014336058</v>
      </c>
      <c r="H18" s="40">
        <f>G18*100/G$20</f>
        <v>41.975072932606466</v>
      </c>
      <c r="I18" s="66">
        <f>'NH3-N'!I13+'NOx(NO2)-N'!I18</f>
        <v>44634.044434785188</v>
      </c>
      <c r="J18" s="40">
        <f>I18*100/I$20</f>
        <v>41.090497122124852</v>
      </c>
      <c r="K18" s="66">
        <f>'NH3-N'!K13+'NOx(NO2)-N'!K18</f>
        <v>40481.611209339353</v>
      </c>
      <c r="L18" s="40">
        <f>K18*100/K$20</f>
        <v>38.779216425993809</v>
      </c>
      <c r="M18" s="66">
        <f>'NH3-N'!M13+'NOx(NO2)-N'!M18</f>
        <v>39803.315265893936</v>
      </c>
      <c r="N18" s="40">
        <f>M18*100/M$20</f>
        <v>38.882480155714909</v>
      </c>
      <c r="O18" s="66">
        <f>'NH3-N'!O13+'NOx(NO2)-N'!O18</f>
        <v>39534.307340249907</v>
      </c>
      <c r="P18" s="40">
        <f>O18*100/O$20</f>
        <v>39.480209573701892</v>
      </c>
      <c r="Q18" s="66">
        <f>'NH3-N'!Q13+'NOx(NO2)-N'!Q18</f>
        <v>37249.827061125878</v>
      </c>
      <c r="R18" s="40">
        <f>Q18*100/Q$20</f>
        <v>38.456294814795442</v>
      </c>
      <c r="S18" s="66">
        <f>'NH3-N'!S13+'NOx(NO2)-N'!S18</f>
        <v>36983.022267198794</v>
      </c>
      <c r="T18" s="40">
        <f>S18*100/S$20</f>
        <v>40.635223352487209</v>
      </c>
      <c r="U18" s="66">
        <f>'NH3-N'!U13+'NOx(NO2)-N'!U18</f>
        <v>37721.010212888003</v>
      </c>
      <c r="V18" s="40">
        <f>U18*100/U$20</f>
        <v>43.573089120840883</v>
      </c>
      <c r="W18" s="66">
        <f>'NH3-N'!W13+'NOx(NO2)-N'!W18</f>
        <v>38067.465322830452</v>
      </c>
      <c r="X18" s="40">
        <f>W18*100/W$20</f>
        <v>43.454916101816799</v>
      </c>
      <c r="Y18" s="66">
        <f>'NH3-N'!Y13+'NOx(NO2)-N'!Y18</f>
        <v>37229.82089846678</v>
      </c>
      <c r="Z18" s="40">
        <f>Y18*100/Y$20</f>
        <v>44.484613437514064</v>
      </c>
      <c r="AA18" s="66">
        <f>'NH3-N'!AA13+'NOx(NO2)-N'!AA18</f>
        <v>37481.857596467809</v>
      </c>
      <c r="AB18" s="40">
        <f>AA18*100/AA$20</f>
        <v>45.187280350278328</v>
      </c>
      <c r="AC18" s="66">
        <f>'NH3-N'!AC13+'NOx(NO2)-N'!AC18</f>
        <v>37759.106907153611</v>
      </c>
      <c r="AD18" s="40">
        <f>AC18*100/AC$20</f>
        <v>46.355625472880554</v>
      </c>
      <c r="AE18" s="66">
        <f>'NH3-N'!AE13+'NOx(NO2)-N'!AE18</f>
        <v>37158.777327416639</v>
      </c>
      <c r="AF18" s="40">
        <f>AE18*100/AE$20</f>
        <v>47.08727958007028</v>
      </c>
      <c r="AG18" s="66">
        <f>'NH3-N'!AG13+'NOx(NO2)-N'!AG18</f>
        <v>37056.92938917438</v>
      </c>
      <c r="AH18" s="40">
        <f>AG18*100/AG$20</f>
        <v>47.128380140287575</v>
      </c>
      <c r="AI18" s="66">
        <f>'NH3-N'!AI13+'NOx(NO2)-N'!AI18</f>
        <v>37171.678592010321</v>
      </c>
      <c r="AJ18" s="40">
        <f>AI18*100/AI$20</f>
        <v>48.390083427867623</v>
      </c>
      <c r="AK18" s="66">
        <f>'NH3-N'!AK13+'NOx(NO2)-N'!AK18</f>
        <v>36860.469837078563</v>
      </c>
      <c r="AL18" s="40">
        <f>AK18*100/AK$20</f>
        <v>49.149632367791341</v>
      </c>
      <c r="AM18" s="66">
        <f>'NH3-N'!AM13+'NOx(NO2)-N'!AM18</f>
        <v>36389.42032847643</v>
      </c>
      <c r="AN18" s="40">
        <f>AM18*100/AM$20</f>
        <v>49.403381693665509</v>
      </c>
      <c r="AO18" s="66">
        <f>'NH3-N'!AO13+'NOx(NO2)-N'!AO18</f>
        <v>35278.81052405433</v>
      </c>
      <c r="AP18" s="40">
        <f>AO18*100/AO$20</f>
        <v>49.05817755374207</v>
      </c>
    </row>
    <row r="19" spans="1:42" s="3" customFormat="1" x14ac:dyDescent="0.3">
      <c r="A19" s="24" t="s">
        <v>12</v>
      </c>
      <c r="B19" s="24"/>
      <c r="C19" s="66">
        <f>'NH3-N'!C14+'NOx(NO2)-N'!C19</f>
        <v>881.05766818510881</v>
      </c>
      <c r="D19" s="50">
        <f>C19*100/C$20</f>
        <v>0.72825676421059149</v>
      </c>
      <c r="E19" s="66">
        <f>'NH3-N'!E14+'NOx(NO2)-N'!E19</f>
        <v>913.49260211011767</v>
      </c>
      <c r="F19" s="50">
        <f>E19*100/E$20</f>
        <v>0.78811089486709474</v>
      </c>
      <c r="G19" s="66">
        <f>'NH3-N'!G14+'NOx(NO2)-N'!G19</f>
        <v>965.52293776698241</v>
      </c>
      <c r="H19" s="50">
        <f>G19*100/G$20</f>
        <v>0.8581910354204918</v>
      </c>
      <c r="I19" s="66">
        <f>'NH3-N'!I14+'NOx(NO2)-N'!I19</f>
        <v>943.09594408173007</v>
      </c>
      <c r="J19" s="50">
        <f>I19*100/I$20</f>
        <v>0.86822248951243741</v>
      </c>
      <c r="K19" s="66">
        <f>'NH3-N'!K14+'NOx(NO2)-N'!K19</f>
        <v>963.16083693321718</v>
      </c>
      <c r="L19" s="50">
        <f>K19*100/K$20</f>
        <v>0.92265652064405834</v>
      </c>
      <c r="M19" s="66">
        <f>'NH3-N'!M14+'NOx(NO2)-N'!M19</f>
        <v>922.87094356662146</v>
      </c>
      <c r="N19" s="50">
        <f>M19*100/M$20</f>
        <v>0.90152066253291152</v>
      </c>
      <c r="O19" s="66">
        <f>'NH3-N'!O14+'NOx(NO2)-N'!O19</f>
        <v>857.47231541368023</v>
      </c>
      <c r="P19" s="50">
        <f>O19*100/O$20</f>
        <v>0.85629897154448309</v>
      </c>
      <c r="Q19" s="66">
        <f>'NH3-N'!Q14+'NOx(NO2)-N'!Q19</f>
        <v>835.92086118927102</v>
      </c>
      <c r="R19" s="50">
        <f>Q19*100/Q$20</f>
        <v>0.86299512282247559</v>
      </c>
      <c r="S19" s="66">
        <f>'NH3-N'!S14+'NOx(NO2)-N'!S19</f>
        <v>877.27853487414336</v>
      </c>
      <c r="T19" s="50">
        <f>S19*100/S$20</f>
        <v>0.96391281787078442</v>
      </c>
      <c r="U19" s="66">
        <f>'NH3-N'!U14+'NOx(NO2)-N'!U19</f>
        <v>931.4594458142916</v>
      </c>
      <c r="V19" s="50">
        <f>U19*100/U$20</f>
        <v>1.0759670861372668</v>
      </c>
      <c r="W19" s="66">
        <f>'NH3-N'!W14+'NOx(NO2)-N'!W19</f>
        <v>841.96010852794643</v>
      </c>
      <c r="X19" s="50">
        <f>W19*100/W$20</f>
        <v>0.96111746781353824</v>
      </c>
      <c r="Y19" s="66">
        <f>'NH3-N'!Y14+'NOx(NO2)-N'!Y19</f>
        <v>727.53841550392337</v>
      </c>
      <c r="Z19" s="50">
        <f>Y19*100/Y$20</f>
        <v>0.86931025703554654</v>
      </c>
      <c r="AA19" s="66">
        <f>'NH3-N'!AA14+'NOx(NO2)-N'!AA19</f>
        <v>769.06965190980304</v>
      </c>
      <c r="AB19" s="50">
        <f>AA19*100/AA$20</f>
        <v>0.92717298976703311</v>
      </c>
      <c r="AC19" s="66">
        <f>'NH3-N'!AC14+'NOx(NO2)-N'!AC19</f>
        <v>805.86315163883387</v>
      </c>
      <c r="AD19" s="50">
        <f>AC19*100/AC$20</f>
        <v>0.98933193869285174</v>
      </c>
      <c r="AE19" s="66">
        <f>'NH3-N'!AE14+'NOx(NO2)-N'!AE19</f>
        <v>744.96959770411661</v>
      </c>
      <c r="AF19" s="50">
        <f>AE19*100/AE$20</f>
        <v>0.94401899762897723</v>
      </c>
      <c r="AG19" s="66">
        <f>'NH3-N'!AG14+'NOx(NO2)-N'!AG19</f>
        <v>791.55615570596183</v>
      </c>
      <c r="AH19" s="50">
        <f>AG19*100/AG$20</f>
        <v>1.0066878185377457</v>
      </c>
      <c r="AI19" s="66">
        <f>'NH3-N'!AI14+'NOx(NO2)-N'!AI19</f>
        <v>806.69210710651089</v>
      </c>
      <c r="AJ19" s="50">
        <f>AI19*100/AI$20</f>
        <v>1.0501516165556419</v>
      </c>
      <c r="AK19" s="66">
        <f>'NH3-N'!AK14+'NOx(NO2)-N'!AK19</f>
        <v>801.34944050289153</v>
      </c>
      <c r="AL19" s="50">
        <f>AK19*100/AK$20</f>
        <v>1.0685167761815486</v>
      </c>
      <c r="AM19" s="66">
        <f>'NH3-N'!AM14+'NOx(NO2)-N'!AM19</f>
        <v>816.45104867798159</v>
      </c>
      <c r="AN19" s="50">
        <f>AM19*100/AM$20</f>
        <v>1.1084387282879422</v>
      </c>
      <c r="AO19" s="66">
        <f>'NH3-N'!AO14+'NOx(NO2)-N'!AO19</f>
        <v>817.97719331350345</v>
      </c>
      <c r="AP19" s="50">
        <f>AO19*100/AO$20</f>
        <v>1.1374666489144938</v>
      </c>
    </row>
    <row r="20" spans="1:42" s="3" customFormat="1" x14ac:dyDescent="0.3">
      <c r="A20" s="26" t="s">
        <v>13</v>
      </c>
      <c r="B20" s="27"/>
      <c r="C20" s="65">
        <f>C4+C9+C12+C16+C17+C18+C19</f>
        <v>120981.73494346447</v>
      </c>
      <c r="D20" s="65">
        <v>100</v>
      </c>
      <c r="E20" s="65">
        <f t="shared" ref="E20:AO20" si="0">E4+E9+E12+E16+E17+E18+E19</f>
        <v>115909.14528140955</v>
      </c>
      <c r="F20" s="65">
        <v>95.807144223526493</v>
      </c>
      <c r="G20" s="65">
        <f t="shared" si="0"/>
        <v>112506.76107259739</v>
      </c>
      <c r="H20" s="65">
        <v>92.994831926631335</v>
      </c>
      <c r="I20" s="65">
        <f t="shared" si="0"/>
        <v>108623.76354836638</v>
      </c>
      <c r="J20" s="65">
        <v>89.785258575707275</v>
      </c>
      <c r="K20" s="65">
        <f t="shared" si="0"/>
        <v>104389.96694684225</v>
      </c>
      <c r="L20" s="65">
        <v>86.285724862206948</v>
      </c>
      <c r="M20" s="65">
        <f t="shared" si="0"/>
        <v>102368.25199033422</v>
      </c>
      <c r="N20" s="65">
        <v>84.614633802508749</v>
      </c>
      <c r="O20" s="65">
        <f t="shared" si="0"/>
        <v>100137.02502375786</v>
      </c>
      <c r="P20" s="65">
        <v>82.770366180111836</v>
      </c>
      <c r="Q20" s="65">
        <f t="shared" si="0"/>
        <v>96862.756124894819</v>
      </c>
      <c r="R20" s="65">
        <v>80.063950289818052</v>
      </c>
      <c r="S20" s="65">
        <f t="shared" si="0"/>
        <v>91012.228347786673</v>
      </c>
      <c r="T20" s="65">
        <v>75.228073386711856</v>
      </c>
      <c r="U20" s="65">
        <f t="shared" si="0"/>
        <v>86569.511076611161</v>
      </c>
      <c r="V20" s="65">
        <v>71.555851895383753</v>
      </c>
      <c r="W20" s="65">
        <f t="shared" si="0"/>
        <v>87602.206465286203</v>
      </c>
      <c r="X20" s="65">
        <v>72.409448009836581</v>
      </c>
      <c r="Y20" s="65">
        <f t="shared" si="0"/>
        <v>83691.45648699897</v>
      </c>
      <c r="Z20" s="65">
        <v>69.176935283750495</v>
      </c>
      <c r="AA20" s="65">
        <f t="shared" si="0"/>
        <v>82947.805900066611</v>
      </c>
      <c r="AB20" s="65">
        <v>68.562255235328408</v>
      </c>
      <c r="AC20" s="65">
        <f t="shared" si="0"/>
        <v>81455.285139543266</v>
      </c>
      <c r="AD20" s="65">
        <v>67.328580779245584</v>
      </c>
      <c r="AE20" s="65">
        <f t="shared" si="0"/>
        <v>78914.68281625706</v>
      </c>
      <c r="AF20" s="65">
        <v>65.228592442598369</v>
      </c>
      <c r="AG20" s="65">
        <f t="shared" si="0"/>
        <v>78629.75404388312</v>
      </c>
      <c r="AH20" s="65">
        <v>64.993078567295555</v>
      </c>
      <c r="AI20" s="65">
        <f t="shared" si="0"/>
        <v>76816.727640943325</v>
      </c>
      <c r="AJ20" s="65">
        <v>63.494483424989951</v>
      </c>
      <c r="AK20" s="65">
        <f t="shared" si="0"/>
        <v>74996.430413249458</v>
      </c>
      <c r="AL20" s="65">
        <v>61.989878429413963</v>
      </c>
      <c r="AM20" s="65">
        <f t="shared" si="0"/>
        <v>73657.751920942435</v>
      </c>
      <c r="AN20" s="65">
        <v>60.883365538908137</v>
      </c>
      <c r="AO20" s="65">
        <f t="shared" si="0"/>
        <v>71912.19136790646</v>
      </c>
      <c r="AP20" s="51">
        <v>59.440535715173439</v>
      </c>
    </row>
    <row r="23" spans="1:42" x14ac:dyDescent="0.3"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  <c r="AF23" s="31"/>
      <c r="AG23" s="31"/>
      <c r="AH23" s="31"/>
      <c r="AI23" s="31"/>
      <c r="AJ23" s="31"/>
      <c r="AK23" s="31"/>
      <c r="AL23" s="31"/>
    </row>
  </sheetData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E216F35AF2CB9468CD9A6F9808E74AF" ma:contentTypeVersion="13" ma:contentTypeDescription="Een nieuw document maken." ma:contentTypeScope="" ma:versionID="ca164e848c4fad5da276762f41258f4d">
  <xsd:schema xmlns:xsd="http://www.w3.org/2001/XMLSchema" xmlns:xs="http://www.w3.org/2001/XMLSchema" xmlns:p="http://schemas.microsoft.com/office/2006/metadata/properties" xmlns:ns2="03d5240a-782c-4048-8313-d01b5d6ab2a6" xmlns:ns3="ceeae0c4-f3ff-4153-af2f-582bafa5e89e" targetNamespace="http://schemas.microsoft.com/office/2006/metadata/properties" ma:root="true" ma:fieldsID="65f0ac419ea59745c8cf4e78d3a84f2f" ns2:_="" ns3:_="">
    <xsd:import namespace="03d5240a-782c-4048-8313-d01b5d6ab2a6"/>
    <xsd:import namespace="ceeae0c4-f3ff-4153-af2f-582bafa5e89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3d5240a-782c-4048-8313-d01b5d6ab2a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eeae0c4-f3ff-4153-af2f-582bafa5e89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CAFEB35-973B-4EA5-BF90-637E410D1F95}"/>
</file>

<file path=customXml/itemProps2.xml><?xml version="1.0" encoding="utf-8"?>
<ds:datastoreItem xmlns:ds="http://schemas.openxmlformats.org/officeDocument/2006/customXml" ds:itemID="{F4069A9F-14E0-4778-B034-AF3DC83A6982}"/>
</file>

<file path=customXml/itemProps3.xml><?xml version="1.0" encoding="utf-8"?>
<ds:datastoreItem xmlns:ds="http://schemas.openxmlformats.org/officeDocument/2006/customXml" ds:itemID="{A2D185B3-EA8D-466D-9730-3DA3A2D7852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4</vt:i4>
      </vt:variant>
    </vt:vector>
  </HeadingPairs>
  <TitlesOfParts>
    <vt:vector size="4" baseType="lpstr">
      <vt:lpstr>methodiek</vt:lpstr>
      <vt:lpstr>NH3-N</vt:lpstr>
      <vt:lpstr>NOx(NO2)-N</vt:lpstr>
      <vt:lpstr>vermestende emissie (ton N)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Inge Van Vynckt</dc:creator>
  <cp:lastModifiedBy>Beun, Pascaline</cp:lastModifiedBy>
  <dcterms:created xsi:type="dcterms:W3CDTF">2019-05-27T12:07:03Z</dcterms:created>
  <dcterms:modified xsi:type="dcterms:W3CDTF">2021-04-15T11:42:37Z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0x0101002E216F35AF2CB9468CD9A6F9808E74AF</vt:lpwstr>
  </property>
</Properties>
</file>