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68" windowWidth="15180" windowHeight="840" activeTab="0"/>
  </bookViews>
  <sheets>
    <sheet name="FIFO" sheetId="1" r:id="rId1"/>
  </sheets>
  <definedNames>
    <definedName name="_xlnm._FilterDatabase" localSheetId="0" hidden="1">'FIFO'!$A$2:$K$13</definedName>
    <definedName name="_xlnm.Print_Area" localSheetId="0">'FIFO'!$A$1:$M$29</definedName>
  </definedNames>
  <calcPr fullCalcOnLoad="1"/>
</workbook>
</file>

<file path=xl/sharedStrings.xml><?xml version="1.0" encoding="utf-8"?>
<sst xmlns="http://schemas.openxmlformats.org/spreadsheetml/2006/main" count="155" uniqueCount="83">
  <si>
    <t>Provincie</t>
  </si>
  <si>
    <t>Monument</t>
  </si>
  <si>
    <t>Betreft</t>
  </si>
  <si>
    <t>A</t>
  </si>
  <si>
    <t>Antwerpen</t>
  </si>
  <si>
    <t>W</t>
  </si>
  <si>
    <t>O</t>
  </si>
  <si>
    <t>B</t>
  </si>
  <si>
    <t>Brugge</t>
  </si>
  <si>
    <t>Leuven</t>
  </si>
  <si>
    <t>Subsidieerbaar bedrag</t>
  </si>
  <si>
    <t>Ontvankelijk</t>
  </si>
  <si>
    <t>Menen</t>
  </si>
  <si>
    <t>Brakel</t>
  </si>
  <si>
    <t>Poperinge</t>
  </si>
  <si>
    <t>Zedelgem</t>
  </si>
  <si>
    <t>Restauratie interieur</t>
  </si>
  <si>
    <t>Aalter</t>
  </si>
  <si>
    <t>Kasteel van Bellem</t>
  </si>
  <si>
    <t>Restauratie exterieur</t>
  </si>
  <si>
    <t xml:space="preserve">Cumul </t>
  </si>
  <si>
    <t>Beersel</t>
  </si>
  <si>
    <t>Zottegem</t>
  </si>
  <si>
    <t>Fase 1, lot 3: gevels kasteel</t>
  </si>
  <si>
    <t>Kasteel Schoonselhof</t>
  </si>
  <si>
    <t>Renovatie en herinvulling</t>
  </si>
  <si>
    <t>Kasteel van Tillegem</t>
  </si>
  <si>
    <t>Gevels, daken, poortmuur en bruggen</t>
  </si>
  <si>
    <t>Restauratie daken en gevels</t>
  </si>
  <si>
    <t>Kasteeldomein Couthof</t>
  </si>
  <si>
    <t>Restauratie oevers en slibruiming vijver</t>
  </si>
  <si>
    <t>Kasteelhoeve Haute Cense</t>
  </si>
  <si>
    <t>Restauratie hoevewoonst</t>
  </si>
  <si>
    <t>Restauratie dak koetshuis</t>
  </si>
  <si>
    <t>Restauratie muren en hekkens moestuin</t>
  </si>
  <si>
    <t>Restauratie Neerhoeve</t>
  </si>
  <si>
    <t>Oostkamp</t>
  </si>
  <si>
    <t>Kasteel Gruuthuyse</t>
  </si>
  <si>
    <t>Restauratie winterserre</t>
  </si>
  <si>
    <t>Avelgem</t>
  </si>
  <si>
    <t>Kasteel van Bossuit</t>
  </si>
  <si>
    <t>Kasteeldomein Gruuthuyse</t>
  </si>
  <si>
    <t>Restauratie spiegelvijver</t>
  </si>
  <si>
    <t>Kasteeldomein Rooigem</t>
  </si>
  <si>
    <t>Restauratie Chinees Paviljoen</t>
  </si>
  <si>
    <t>Kasteelpark Arenberg 1</t>
  </si>
  <si>
    <t>Restauratie plafondschilderingen</t>
  </si>
  <si>
    <t>Kasteel bij klooster van Zusters van  Maria</t>
  </si>
  <si>
    <t>Kasteel van Egmont</t>
  </si>
  <si>
    <t>Restauratie en herinrichting bibliotheek</t>
  </si>
  <si>
    <t>M/L/A/E</t>
  </si>
  <si>
    <t>M</t>
  </si>
  <si>
    <t>Aandeel VG</t>
  </si>
  <si>
    <t>Aandeel Provincie</t>
  </si>
  <si>
    <t>Totale premie</t>
  </si>
  <si>
    <t>Kasteel van Laar</t>
  </si>
  <si>
    <t>Vernieuwen dakbedekking koetshuis</t>
  </si>
  <si>
    <t>Rumst</t>
  </si>
  <si>
    <t>Kasteeldomein Breivelde</t>
  </si>
  <si>
    <t>Ggevel- en schrijnwerken kasteel</t>
  </si>
  <si>
    <t>Linden</t>
  </si>
  <si>
    <t>Rood Kasteel - Kasteel Beau Séjour</t>
  </si>
  <si>
    <t>Kasteel Bouckenborgh</t>
  </si>
  <si>
    <t>Restauratie inkomzuilen</t>
  </si>
  <si>
    <t>Kasteel van Male</t>
  </si>
  <si>
    <t>Restauratie en herbestemming kasteel</t>
  </si>
  <si>
    <t>Gemeente vanaf 2019</t>
  </si>
  <si>
    <t>Kasteeldomein van Loppem</t>
  </si>
  <si>
    <t>Restauratie ijskelder en grottencomplex</t>
  </si>
  <si>
    <t>Meulebeke</t>
  </si>
  <si>
    <t>Kasteel ter Borcht</t>
  </si>
  <si>
    <t>Feodaal kasteel</t>
  </si>
  <si>
    <t>Fase III</t>
  </si>
  <si>
    <t>Restauratie gevels en daken - minnelijke schikking</t>
  </si>
  <si>
    <t>Restauratie orangerie - minnelijke schikking</t>
  </si>
  <si>
    <t>Interieur: restauratie goudlederbehang - minnelijke schukking</t>
  </si>
  <si>
    <t>Restauratie parkconstructies - minnelijke schikking</t>
  </si>
  <si>
    <t>S-D</t>
  </si>
  <si>
    <t>Aartselaar</t>
  </si>
  <si>
    <t>Omgeving kasteel Solhof</t>
  </si>
  <si>
    <t>Herstel taludbeschoeiing slotgracht</t>
  </si>
  <si>
    <t>Wachtlijst dossiers Kastelen</t>
  </si>
  <si>
    <t xml:space="preserve">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</si>
</sst>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#,##0\ &quot;EUR&quot;;\-#,##0\ &quot;EUR&quot;"/>
    <numFmt numFmtId="183" formatCode="#,##0\ &quot;EUR&quot;;[Red]\-#,##0\ &quot;EUR&quot;"/>
    <numFmt numFmtId="184" formatCode="#,##0.00\ &quot;EUR&quot;;\-#,##0.00\ &quot;EUR&quot;"/>
    <numFmt numFmtId="185" formatCode="#,##0.00\ &quot;EUR&quot;;[Red]\-#,##0.00\ &quot;EUR&quot;"/>
    <numFmt numFmtId="186" formatCode="_-* #,##0\ &quot;EUR&quot;_-;\-* #,##0\ &quot;EUR&quot;_-;_-* &quot;-&quot;\ &quot;EUR&quot;_-;_-@_-"/>
    <numFmt numFmtId="187" formatCode="_-* #,##0\ _E_U_R_-;\-* #,##0\ _E_U_R_-;_-* &quot;-&quot;\ _E_U_R_-;_-@_-"/>
    <numFmt numFmtId="188" formatCode="_-* #,##0.00\ &quot;EUR&quot;_-;\-* #,##0.00\ &quot;EUR&quot;_-;_-* &quot;-&quot;??\ &quot;EUR&quot;_-;_-@_-"/>
    <numFmt numFmtId="189" formatCode="_-* #,##0.00\ _E_U_R_-;\-* #,##0.00\ _E_U_R_-;_-* &quot;-&quot;??\ _E_U_R_-;_-@_-"/>
    <numFmt numFmtId="190" formatCode="dd/mm/yyyy"/>
    <numFmt numFmtId="191" formatCode="0.00000"/>
    <numFmt numFmtId="192" formatCode="#,##0.00\ &quot;€&quot;"/>
    <numFmt numFmtId="193" formatCode="#,##0.00_ ;\-#,##0.00\ "/>
    <numFmt numFmtId="194" formatCode="#,##0.00\ &quot;EUR&quot;"/>
    <numFmt numFmtId="195" formatCode="#,##0\ _E_U_R"/>
    <numFmt numFmtId="196" formatCode="#,##0.00\ _E_U_R"/>
    <numFmt numFmtId="197" formatCode="[$-813]dddd\ d\ mmmm\ yyyy"/>
    <numFmt numFmtId="198" formatCode="[$-813]d\ mmmm\ yyyy;@"/>
    <numFmt numFmtId="199" formatCode="&quot;Ja&quot;;&quot;Ja&quot;;&quot;Nee&quot;"/>
    <numFmt numFmtId="200" formatCode="&quot;Waar&quot;;&quot;Waar&quot;;&quot;Niet waar&quot;"/>
    <numFmt numFmtId="201" formatCode="&quot;Aan&quot;;&quot;Aan&quot;;&quot;Uit&quot;"/>
    <numFmt numFmtId="202" formatCode="[$€-2]\ #.##000_);[Red]\([$€-2]\ #.##000\)"/>
    <numFmt numFmtId="203" formatCode="d/mm/yyyy;@"/>
    <numFmt numFmtId="204" formatCode="#,##0.00\ _€;[Red]#,##0.00\ _€"/>
    <numFmt numFmtId="205" formatCode="&quot;Waar&quot;;&quot;Waar&quot;;&quot;Onwaar&quot;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8"/>
      <color indexed="1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 textRotation="90"/>
    </xf>
    <xf numFmtId="4" fontId="3" fillId="33" borderId="12" xfId="0" applyNumberFormat="1" applyFont="1" applyFill="1" applyBorder="1" applyAlignment="1">
      <alignment horizontal="center" vertical="center" textRotation="90"/>
    </xf>
    <xf numFmtId="14" fontId="0" fillId="0" borderId="0" xfId="0" applyNumberFormat="1" applyAlignment="1">
      <alignment/>
    </xf>
    <xf numFmtId="14" fontId="3" fillId="33" borderId="12" xfId="0" applyNumberFormat="1" applyFont="1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4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20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" fontId="4" fillId="0" borderId="13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43" fillId="0" borderId="0" xfId="0" applyFont="1" applyAlignment="1">
      <alignment/>
    </xf>
    <xf numFmtId="4" fontId="3" fillId="33" borderId="14" xfId="0" applyNumberFormat="1" applyFont="1" applyFill="1" applyBorder="1" applyAlignment="1">
      <alignment horizontal="center" vertical="center" textRotation="90"/>
    </xf>
    <xf numFmtId="4" fontId="3" fillId="33" borderId="15" xfId="0" applyNumberFormat="1" applyFont="1" applyFill="1" applyBorder="1" applyAlignment="1">
      <alignment horizontal="center" vertical="center" textRotation="90"/>
    </xf>
    <xf numFmtId="4" fontId="4" fillId="0" borderId="16" xfId="0" applyNumberFormat="1" applyFont="1" applyBorder="1" applyAlignment="1">
      <alignment/>
    </xf>
    <xf numFmtId="0" fontId="0" fillId="33" borderId="13" xfId="0" applyFill="1" applyBorder="1" applyAlignment="1">
      <alignment wrapText="1"/>
    </xf>
    <xf numFmtId="14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14" fontId="4" fillId="0" borderId="10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4" fontId="4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L2" sqref="L2"/>
    </sheetView>
  </sheetViews>
  <sheetFormatPr defaultColWidth="9.140625" defaultRowHeight="12.75"/>
  <cols>
    <col min="1" max="1" width="3.00390625" style="0" customWidth="1"/>
    <col min="2" max="2" width="3.57421875" style="0" customWidth="1"/>
    <col min="3" max="3" width="16.57421875" style="0" customWidth="1"/>
    <col min="4" max="4" width="27.00390625" style="0" customWidth="1"/>
    <col min="5" max="5" width="31.28125" style="8" customWidth="1"/>
    <col min="6" max="6" width="8.8515625" style="5" customWidth="1"/>
    <col min="7" max="7" width="10.28125" style="0" customWidth="1"/>
    <col min="8" max="8" width="10.57421875" style="17" customWidth="1"/>
    <col min="9" max="9" width="9.7109375" style="11" customWidth="1"/>
    <col min="10" max="10" width="10.7109375" style="19" customWidth="1"/>
    <col min="11" max="11" width="13.28125" style="11" customWidth="1"/>
    <col min="12" max="12" width="11.57421875" style="11" customWidth="1"/>
  </cols>
  <sheetData>
    <row r="1" spans="1:11" ht="13.5" thickBot="1">
      <c r="A1" s="42" t="s">
        <v>81</v>
      </c>
      <c r="B1" s="43"/>
      <c r="C1" s="43"/>
      <c r="D1" s="43"/>
      <c r="E1" s="24"/>
      <c r="F1" s="25"/>
      <c r="G1" s="26"/>
      <c r="H1" s="16"/>
      <c r="I1" s="27"/>
      <c r="J1" s="34"/>
      <c r="K1" s="28"/>
    </row>
    <row r="2" spans="1:11" ht="93" thickBot="1">
      <c r="A2" s="2" t="s">
        <v>0</v>
      </c>
      <c r="B2" s="3" t="s">
        <v>50</v>
      </c>
      <c r="C2" s="3" t="s">
        <v>66</v>
      </c>
      <c r="D2" s="3" t="s">
        <v>1</v>
      </c>
      <c r="E2" s="7" t="s">
        <v>2</v>
      </c>
      <c r="F2" s="6" t="s">
        <v>11</v>
      </c>
      <c r="G2" s="4" t="s">
        <v>10</v>
      </c>
      <c r="H2" s="21" t="s">
        <v>52</v>
      </c>
      <c r="I2" s="21" t="s">
        <v>53</v>
      </c>
      <c r="J2" s="33" t="s">
        <v>54</v>
      </c>
      <c r="K2" s="22" t="s">
        <v>20</v>
      </c>
    </row>
    <row r="3" spans="1:12" s="10" customFormat="1" ht="12.75" customHeight="1">
      <c r="A3" s="15" t="s">
        <v>6</v>
      </c>
      <c r="B3" s="15" t="s">
        <v>51</v>
      </c>
      <c r="C3" s="12" t="s">
        <v>17</v>
      </c>
      <c r="D3" s="12" t="s">
        <v>18</v>
      </c>
      <c r="E3" s="12" t="s">
        <v>23</v>
      </c>
      <c r="F3" s="29">
        <v>41830</v>
      </c>
      <c r="G3" s="13">
        <v>1999786.88</v>
      </c>
      <c r="H3" s="18">
        <f>G3*1.1*0.25</f>
        <v>549941.392</v>
      </c>
      <c r="I3" s="9">
        <f>H3/25*7.5</f>
        <v>164982.4176</v>
      </c>
      <c r="J3" s="23">
        <f>H3+I3</f>
        <v>714923.8096</v>
      </c>
      <c r="K3" s="13">
        <f>J3</f>
        <v>714923.8096</v>
      </c>
      <c r="L3" s="11"/>
    </row>
    <row r="4" spans="1:12" s="10" customFormat="1" ht="12.75" customHeight="1">
      <c r="A4" s="15" t="s">
        <v>3</v>
      </c>
      <c r="B4" s="15" t="s">
        <v>51</v>
      </c>
      <c r="C4" s="12" t="s">
        <v>4</v>
      </c>
      <c r="D4" s="12" t="s">
        <v>24</v>
      </c>
      <c r="E4" s="12" t="s">
        <v>25</v>
      </c>
      <c r="F4" s="14">
        <v>41915</v>
      </c>
      <c r="G4" s="13">
        <v>1795411.86</v>
      </c>
      <c r="H4" s="18">
        <f>G4*1.1*0.6</f>
        <v>1184971.8276000002</v>
      </c>
      <c r="I4" s="9">
        <f>H4/3</f>
        <v>394990.60920000006</v>
      </c>
      <c r="J4" s="23">
        <f>H4+I4</f>
        <v>1579962.4368000003</v>
      </c>
      <c r="K4" s="13">
        <f>K3+J4</f>
        <v>2294886.2464000005</v>
      </c>
      <c r="L4" s="11"/>
    </row>
    <row r="5" spans="1:12" s="10" customFormat="1" ht="12.75" customHeight="1">
      <c r="A5" s="15" t="s">
        <v>5</v>
      </c>
      <c r="B5" s="15" t="s">
        <v>51</v>
      </c>
      <c r="C5" s="12" t="s">
        <v>14</v>
      </c>
      <c r="D5" s="12" t="s">
        <v>29</v>
      </c>
      <c r="E5" s="12" t="s">
        <v>30</v>
      </c>
      <c r="F5" s="29">
        <v>41982</v>
      </c>
      <c r="G5" s="13">
        <v>79968</v>
      </c>
      <c r="H5" s="32">
        <f>G5*1.1*0.5</f>
        <v>43982.4</v>
      </c>
      <c r="I5" s="13">
        <f>H5/50*15</f>
        <v>13194.720000000001</v>
      </c>
      <c r="J5" s="30">
        <f>H5+I5</f>
        <v>57177.12</v>
      </c>
      <c r="K5" s="13">
        <f aca="true" t="shared" si="0" ref="K5:K29">K4+J5</f>
        <v>2352063.3664000006</v>
      </c>
      <c r="L5" s="11"/>
    </row>
    <row r="6" spans="1:11" ht="12.75" customHeight="1">
      <c r="A6" s="15" t="s">
        <v>5</v>
      </c>
      <c r="B6" s="15" t="s">
        <v>51</v>
      </c>
      <c r="C6" s="12" t="s">
        <v>8</v>
      </c>
      <c r="D6" s="12" t="s">
        <v>26</v>
      </c>
      <c r="E6" s="12" t="s">
        <v>27</v>
      </c>
      <c r="F6" s="14">
        <v>41983</v>
      </c>
      <c r="G6" s="13">
        <v>556899.67</v>
      </c>
      <c r="H6" s="18">
        <f>G6*1.1*0.6</f>
        <v>367553.7822000001</v>
      </c>
      <c r="I6" s="9">
        <v>0</v>
      </c>
      <c r="J6" s="23">
        <f>H6+I6</f>
        <v>367553.7822000001</v>
      </c>
      <c r="K6" s="13">
        <f t="shared" si="0"/>
        <v>2719617.148600001</v>
      </c>
    </row>
    <row r="7" spans="1:12" s="10" customFormat="1" ht="12.75" customHeight="1">
      <c r="A7" s="15" t="s">
        <v>5</v>
      </c>
      <c r="B7" s="15" t="s">
        <v>51</v>
      </c>
      <c r="C7" s="12" t="s">
        <v>12</v>
      </c>
      <c r="D7" s="12" t="s">
        <v>31</v>
      </c>
      <c r="E7" s="12" t="s">
        <v>32</v>
      </c>
      <c r="F7" s="29">
        <v>41983</v>
      </c>
      <c r="G7" s="13">
        <v>571636.03</v>
      </c>
      <c r="H7" s="18">
        <f>G7*1.1*0.25</f>
        <v>157199.90825</v>
      </c>
      <c r="I7" s="9">
        <f>H7/25*7.5</f>
        <v>47159.972475</v>
      </c>
      <c r="J7" s="23">
        <f>H7+I7</f>
        <v>204359.880725</v>
      </c>
      <c r="K7" s="13">
        <f t="shared" si="0"/>
        <v>2923977.029325001</v>
      </c>
      <c r="L7" s="11"/>
    </row>
    <row r="8" spans="1:11" ht="12.75" customHeight="1">
      <c r="A8" s="15" t="s">
        <v>5</v>
      </c>
      <c r="B8" s="15" t="s">
        <v>51</v>
      </c>
      <c r="C8" s="12" t="s">
        <v>14</v>
      </c>
      <c r="D8" s="12" t="s">
        <v>29</v>
      </c>
      <c r="E8" s="12" t="s">
        <v>33</v>
      </c>
      <c r="F8" s="29">
        <v>41983</v>
      </c>
      <c r="G8" s="13">
        <v>217315.89</v>
      </c>
      <c r="H8" s="18">
        <f>G8*1.1*0.25</f>
        <v>59761.869750000005</v>
      </c>
      <c r="I8" s="9">
        <f>H8/25*7.5</f>
        <v>17928.560925</v>
      </c>
      <c r="J8" s="23">
        <f>H8+I8</f>
        <v>77690.43067500001</v>
      </c>
      <c r="K8" s="13">
        <f t="shared" si="0"/>
        <v>3001667.460000001</v>
      </c>
    </row>
    <row r="9" spans="1:12" s="10" customFormat="1" ht="12.75" customHeight="1">
      <c r="A9" s="15" t="s">
        <v>5</v>
      </c>
      <c r="B9" s="15" t="s">
        <v>51</v>
      </c>
      <c r="C9" s="12" t="s">
        <v>14</v>
      </c>
      <c r="D9" s="12" t="s">
        <v>29</v>
      </c>
      <c r="E9" s="12" t="s">
        <v>34</v>
      </c>
      <c r="F9" s="29">
        <v>41983</v>
      </c>
      <c r="G9" s="13">
        <v>278192.85</v>
      </c>
      <c r="H9" s="32">
        <f>G9*1.1*0.5</f>
        <v>153006.0675</v>
      </c>
      <c r="I9" s="13">
        <f>H9/50*15</f>
        <v>45901.82025</v>
      </c>
      <c r="J9" s="30">
        <f>H9+I9</f>
        <v>198907.88775</v>
      </c>
      <c r="K9" s="13">
        <f t="shared" si="0"/>
        <v>3200575.3477500007</v>
      </c>
      <c r="L9" s="11"/>
    </row>
    <row r="10" spans="1:12" s="10" customFormat="1" ht="12.75" customHeight="1">
      <c r="A10" s="15" t="s">
        <v>3</v>
      </c>
      <c r="B10" s="15" t="s">
        <v>51</v>
      </c>
      <c r="C10" s="12" t="s">
        <v>4</v>
      </c>
      <c r="D10" s="12" t="s">
        <v>24</v>
      </c>
      <c r="E10" s="12" t="s">
        <v>35</v>
      </c>
      <c r="F10" s="14">
        <v>41988</v>
      </c>
      <c r="G10" s="13">
        <v>1931367.48</v>
      </c>
      <c r="H10" s="18">
        <f>G10*1.1*0.6</f>
        <v>1274702.5368000001</v>
      </c>
      <c r="I10" s="9">
        <f>H10/3</f>
        <v>424900.84560000006</v>
      </c>
      <c r="J10" s="23">
        <f>H10+I10</f>
        <v>1699603.3824000002</v>
      </c>
      <c r="K10" s="13">
        <f t="shared" si="0"/>
        <v>4900178.730150001</v>
      </c>
      <c r="L10" s="11"/>
    </row>
    <row r="11" spans="1:11" ht="12.75" customHeight="1">
      <c r="A11" s="15" t="s">
        <v>5</v>
      </c>
      <c r="B11" s="15" t="s">
        <v>51</v>
      </c>
      <c r="C11" s="12" t="s">
        <v>36</v>
      </c>
      <c r="D11" s="12" t="s">
        <v>37</v>
      </c>
      <c r="E11" s="12" t="s">
        <v>38</v>
      </c>
      <c r="F11" s="29">
        <v>41988</v>
      </c>
      <c r="G11" s="13">
        <v>214280.79</v>
      </c>
      <c r="H11" s="18">
        <f>G11*1.1*0.25</f>
        <v>58927.21725000001</v>
      </c>
      <c r="I11" s="9">
        <f>H11/25*7.5</f>
        <v>17678.165175000002</v>
      </c>
      <c r="J11" s="23">
        <f>H11+I11</f>
        <v>76605.38242500002</v>
      </c>
      <c r="K11" s="13">
        <f t="shared" si="0"/>
        <v>4976784.112575001</v>
      </c>
    </row>
    <row r="12" spans="1:12" s="10" customFormat="1" ht="21.75" customHeight="1">
      <c r="A12" s="15" t="s">
        <v>5</v>
      </c>
      <c r="B12" s="15" t="s">
        <v>51</v>
      </c>
      <c r="C12" s="12" t="s">
        <v>39</v>
      </c>
      <c r="D12" s="12" t="s">
        <v>40</v>
      </c>
      <c r="E12" s="12" t="s">
        <v>73</v>
      </c>
      <c r="F12" s="29">
        <v>41995</v>
      </c>
      <c r="G12" s="13">
        <v>1535643.86</v>
      </c>
      <c r="H12" s="32">
        <f>G12*1.1*0.5</f>
        <v>844604.1230000001</v>
      </c>
      <c r="I12" s="13">
        <f>H12/50*15</f>
        <v>253381.23690000002</v>
      </c>
      <c r="J12" s="30">
        <f>H12+I12</f>
        <v>1097985.3599</v>
      </c>
      <c r="K12" s="13">
        <f t="shared" si="0"/>
        <v>6074769.472475002</v>
      </c>
      <c r="L12" s="38" t="s">
        <v>82</v>
      </c>
    </row>
    <row r="13" spans="1:12" s="10" customFormat="1" ht="12.75" customHeight="1">
      <c r="A13" s="15" t="s">
        <v>5</v>
      </c>
      <c r="B13" s="15" t="s">
        <v>51</v>
      </c>
      <c r="C13" s="12" t="s">
        <v>36</v>
      </c>
      <c r="D13" s="12" t="s">
        <v>41</v>
      </c>
      <c r="E13" s="12" t="s">
        <v>42</v>
      </c>
      <c r="F13" s="29">
        <v>42013</v>
      </c>
      <c r="G13" s="13">
        <v>357953.5</v>
      </c>
      <c r="H13" s="18">
        <f>G13*1.1*0.25</f>
        <v>98437.21250000001</v>
      </c>
      <c r="I13" s="9">
        <f>H13/25*7.5</f>
        <v>29531.163750000003</v>
      </c>
      <c r="J13" s="23">
        <f>H13+I13</f>
        <v>127968.37625000002</v>
      </c>
      <c r="K13" s="13">
        <f t="shared" si="0"/>
        <v>6202737.848725001</v>
      </c>
      <c r="L13" s="11"/>
    </row>
    <row r="14" spans="1:12" s="36" customFormat="1" ht="12.75" customHeight="1">
      <c r="A14" s="15" t="s">
        <v>5</v>
      </c>
      <c r="B14" s="15" t="s">
        <v>51</v>
      </c>
      <c r="C14" s="12" t="s">
        <v>39</v>
      </c>
      <c r="D14" s="12" t="s">
        <v>40</v>
      </c>
      <c r="E14" s="12" t="s">
        <v>74</v>
      </c>
      <c r="F14" s="29">
        <v>42030</v>
      </c>
      <c r="G14" s="13">
        <v>995427.14</v>
      </c>
      <c r="H14" s="32">
        <f>G14*1.1*0.5</f>
        <v>547484.927</v>
      </c>
      <c r="I14" s="13">
        <f>H14/50*15</f>
        <v>164245.4781</v>
      </c>
      <c r="J14" s="30">
        <f>H14+I14</f>
        <v>711730.4051000001</v>
      </c>
      <c r="K14" s="13">
        <f t="shared" si="0"/>
        <v>6914468.253825001</v>
      </c>
      <c r="L14" s="20" t="s">
        <v>82</v>
      </c>
    </row>
    <row r="15" spans="1:12" s="36" customFormat="1" ht="12.75" customHeight="1">
      <c r="A15" s="15" t="s">
        <v>5</v>
      </c>
      <c r="B15" s="15" t="s">
        <v>51</v>
      </c>
      <c r="C15" s="12" t="s">
        <v>8</v>
      </c>
      <c r="D15" s="12" t="s">
        <v>43</v>
      </c>
      <c r="E15" s="12" t="s">
        <v>44</v>
      </c>
      <c r="F15" s="29">
        <v>42032</v>
      </c>
      <c r="G15" s="13">
        <v>149318.41</v>
      </c>
      <c r="H15" s="32">
        <f>G15*1.1*0.5</f>
        <v>82125.12550000001</v>
      </c>
      <c r="I15" s="13">
        <f>H15/50*15</f>
        <v>24637.537650000006</v>
      </c>
      <c r="J15" s="30">
        <f>H15+I15</f>
        <v>106762.66315000001</v>
      </c>
      <c r="K15" s="13">
        <f t="shared" si="0"/>
        <v>7021230.916975002</v>
      </c>
      <c r="L15" s="11"/>
    </row>
    <row r="16" spans="1:12" s="36" customFormat="1" ht="12.75" customHeight="1">
      <c r="A16" s="15" t="s">
        <v>7</v>
      </c>
      <c r="B16" s="15" t="s">
        <v>51</v>
      </c>
      <c r="C16" s="12" t="s">
        <v>9</v>
      </c>
      <c r="D16" s="12" t="s">
        <v>45</v>
      </c>
      <c r="E16" s="12" t="s">
        <v>46</v>
      </c>
      <c r="F16" s="29">
        <v>42038</v>
      </c>
      <c r="G16" s="13">
        <v>169688</v>
      </c>
      <c r="H16" s="18">
        <f>G16*1.1*0.5*0.8</f>
        <v>74662.72000000002</v>
      </c>
      <c r="I16" s="9">
        <f>H16/50*15</f>
        <v>22398.816000000003</v>
      </c>
      <c r="J16" s="23">
        <f>H16+I16</f>
        <v>97061.53600000002</v>
      </c>
      <c r="K16" s="13">
        <f t="shared" si="0"/>
        <v>7118292.452975002</v>
      </c>
      <c r="L16" s="11"/>
    </row>
    <row r="17" spans="1:11" ht="21">
      <c r="A17" s="15" t="s">
        <v>6</v>
      </c>
      <c r="B17" s="15" t="s">
        <v>51</v>
      </c>
      <c r="C17" s="12" t="s">
        <v>13</v>
      </c>
      <c r="D17" s="12" t="s">
        <v>47</v>
      </c>
      <c r="E17" s="12" t="s">
        <v>19</v>
      </c>
      <c r="F17" s="29">
        <v>42044</v>
      </c>
      <c r="G17" s="13">
        <v>742313.98</v>
      </c>
      <c r="H17" s="18">
        <f>G17*1.1*0.25</f>
        <v>204136.3445</v>
      </c>
      <c r="I17" s="9">
        <f>H17/25*7.5</f>
        <v>61240.90335</v>
      </c>
      <c r="J17" s="23">
        <f>H17+I17</f>
        <v>265377.24785</v>
      </c>
      <c r="K17" s="13">
        <f t="shared" si="0"/>
        <v>7383669.700825002</v>
      </c>
    </row>
    <row r="18" spans="1:11" ht="12.75">
      <c r="A18" s="15" t="s">
        <v>6</v>
      </c>
      <c r="B18" s="15" t="s">
        <v>51</v>
      </c>
      <c r="C18" s="12" t="s">
        <v>22</v>
      </c>
      <c r="D18" s="12" t="s">
        <v>48</v>
      </c>
      <c r="E18" s="12" t="s">
        <v>49</v>
      </c>
      <c r="F18" s="14">
        <v>42129</v>
      </c>
      <c r="G18" s="13">
        <v>1668535.53</v>
      </c>
      <c r="H18" s="18">
        <f>G18*1.1*0.6</f>
        <v>1101233.4498</v>
      </c>
      <c r="I18" s="9">
        <f>H18/3</f>
        <v>367077.8166</v>
      </c>
      <c r="J18" s="9">
        <f>H18+I18</f>
        <v>1468311.2664</v>
      </c>
      <c r="K18" s="13">
        <f t="shared" si="0"/>
        <v>8851980.967225002</v>
      </c>
    </row>
    <row r="19" spans="1:12" ht="12.75">
      <c r="A19" s="15" t="s">
        <v>3</v>
      </c>
      <c r="B19" s="15" t="s">
        <v>51</v>
      </c>
      <c r="C19" s="12" t="s">
        <v>57</v>
      </c>
      <c r="D19" s="12" t="s">
        <v>55</v>
      </c>
      <c r="E19" s="31" t="s">
        <v>56</v>
      </c>
      <c r="F19" s="29">
        <v>42752</v>
      </c>
      <c r="G19" s="13">
        <v>211308.95</v>
      </c>
      <c r="H19" s="13">
        <f>G19*0.4</f>
        <v>84523.58000000002</v>
      </c>
      <c r="I19" s="13"/>
      <c r="J19" s="13">
        <f>H19</f>
        <v>84523.58000000002</v>
      </c>
      <c r="K19" s="13">
        <f t="shared" si="0"/>
        <v>8936504.547225002</v>
      </c>
      <c r="L19" s="35"/>
    </row>
    <row r="20" spans="1:12" ht="12.75">
      <c r="A20" s="15" t="s">
        <v>6</v>
      </c>
      <c r="B20" s="15" t="s">
        <v>51</v>
      </c>
      <c r="C20" s="12" t="s">
        <v>22</v>
      </c>
      <c r="D20" s="12" t="s">
        <v>58</v>
      </c>
      <c r="E20" s="12" t="s">
        <v>59</v>
      </c>
      <c r="F20" s="14">
        <v>42800</v>
      </c>
      <c r="G20" s="13">
        <v>433013.56</v>
      </c>
      <c r="H20" s="32">
        <f>G20*0.8</f>
        <v>346410.848</v>
      </c>
      <c r="I20" s="13"/>
      <c r="J20" s="13">
        <f>H20</f>
        <v>346410.848</v>
      </c>
      <c r="K20" s="13">
        <f t="shared" si="0"/>
        <v>9282915.395225001</v>
      </c>
      <c r="L20" s="20"/>
    </row>
    <row r="21" spans="1:12" ht="21">
      <c r="A21" s="15" t="s">
        <v>5</v>
      </c>
      <c r="B21" s="15" t="s">
        <v>51</v>
      </c>
      <c r="C21" s="12" t="s">
        <v>39</v>
      </c>
      <c r="D21" s="12" t="s">
        <v>40</v>
      </c>
      <c r="E21" s="31" t="s">
        <v>75</v>
      </c>
      <c r="F21" s="29">
        <v>42905</v>
      </c>
      <c r="G21" s="13">
        <v>60347.4</v>
      </c>
      <c r="H21" s="13">
        <f>G21*0.8</f>
        <v>48277.920000000006</v>
      </c>
      <c r="I21" s="13"/>
      <c r="J21" s="13">
        <f>H21</f>
        <v>48277.920000000006</v>
      </c>
      <c r="K21" s="13">
        <f t="shared" si="0"/>
        <v>9331193.315225001</v>
      </c>
      <c r="L21" s="37" t="s">
        <v>82</v>
      </c>
    </row>
    <row r="22" spans="1:12" ht="21">
      <c r="A22" s="15" t="s">
        <v>5</v>
      </c>
      <c r="B22" s="15" t="s">
        <v>51</v>
      </c>
      <c r="C22" s="12" t="s">
        <v>39</v>
      </c>
      <c r="D22" s="12" t="s">
        <v>40</v>
      </c>
      <c r="E22" s="31" t="s">
        <v>76</v>
      </c>
      <c r="F22" s="29">
        <v>42919</v>
      </c>
      <c r="G22" s="13">
        <v>162960.76</v>
      </c>
      <c r="H22" s="13">
        <f>G22*0.4</f>
        <v>65184.304000000004</v>
      </c>
      <c r="I22" s="13"/>
      <c r="J22" s="13">
        <f>H22</f>
        <v>65184.304000000004</v>
      </c>
      <c r="K22" s="13">
        <f t="shared" si="0"/>
        <v>9396377.619225001</v>
      </c>
      <c r="L22" s="37" t="s">
        <v>82</v>
      </c>
    </row>
    <row r="23" spans="1:12" ht="12.75">
      <c r="A23" s="15" t="s">
        <v>7</v>
      </c>
      <c r="B23" s="15" t="s">
        <v>51</v>
      </c>
      <c r="C23" s="12" t="s">
        <v>60</v>
      </c>
      <c r="D23" s="12" t="s">
        <v>61</v>
      </c>
      <c r="E23" s="12" t="s">
        <v>28</v>
      </c>
      <c r="F23" s="14">
        <v>43329</v>
      </c>
      <c r="G23" s="13">
        <v>725579.13</v>
      </c>
      <c r="H23" s="32">
        <f>G23*0.4</f>
        <v>290231.652</v>
      </c>
      <c r="I23" s="13"/>
      <c r="J23" s="30">
        <f>H23</f>
        <v>290231.652</v>
      </c>
      <c r="K23" s="13">
        <f t="shared" si="0"/>
        <v>9686609.271225002</v>
      </c>
      <c r="L23" s="35"/>
    </row>
    <row r="24" spans="1:12" ht="12.75">
      <c r="A24" s="15" t="s">
        <v>3</v>
      </c>
      <c r="B24" s="15" t="s">
        <v>51</v>
      </c>
      <c r="C24" s="12" t="s">
        <v>4</v>
      </c>
      <c r="D24" s="12" t="s">
        <v>62</v>
      </c>
      <c r="E24" s="12" t="s">
        <v>63</v>
      </c>
      <c r="F24" s="14">
        <v>43344</v>
      </c>
      <c r="G24" s="13">
        <v>87927.11</v>
      </c>
      <c r="H24" s="32">
        <f>G24*0.8</f>
        <v>70341.68800000001</v>
      </c>
      <c r="I24" s="13"/>
      <c r="J24" s="30">
        <f>H24</f>
        <v>70341.68800000001</v>
      </c>
      <c r="K24" s="13">
        <f t="shared" si="0"/>
        <v>9756950.959225</v>
      </c>
      <c r="L24" s="35"/>
    </row>
    <row r="25" spans="1:12" ht="12.75">
      <c r="A25" s="15" t="s">
        <v>5</v>
      </c>
      <c r="B25" s="15" t="s">
        <v>51</v>
      </c>
      <c r="C25" s="12" t="s">
        <v>8</v>
      </c>
      <c r="D25" s="12" t="s">
        <v>64</v>
      </c>
      <c r="E25" s="12" t="s">
        <v>65</v>
      </c>
      <c r="F25" s="14">
        <v>43396</v>
      </c>
      <c r="G25" s="13">
        <v>5969293.56</v>
      </c>
      <c r="H25" s="32">
        <f>G25*0.4</f>
        <v>2387717.424</v>
      </c>
      <c r="I25" s="13"/>
      <c r="J25" s="30">
        <f>H25</f>
        <v>2387717.424</v>
      </c>
      <c r="K25" s="13">
        <f t="shared" si="0"/>
        <v>12144668.383225001</v>
      </c>
      <c r="L25" s="35" t="s">
        <v>82</v>
      </c>
    </row>
    <row r="26" spans="1:12" ht="12.75">
      <c r="A26" s="15" t="s">
        <v>5</v>
      </c>
      <c r="B26" s="15" t="s">
        <v>51</v>
      </c>
      <c r="C26" s="12" t="s">
        <v>15</v>
      </c>
      <c r="D26" s="12" t="s">
        <v>67</v>
      </c>
      <c r="E26" s="12" t="s">
        <v>68</v>
      </c>
      <c r="F26" s="14">
        <v>43488</v>
      </c>
      <c r="G26" s="13">
        <v>109590</v>
      </c>
      <c r="H26" s="32">
        <f>G26*0.8</f>
        <v>87672</v>
      </c>
      <c r="I26" s="13"/>
      <c r="J26" s="30">
        <f>H26</f>
        <v>87672</v>
      </c>
      <c r="K26" s="13">
        <f t="shared" si="0"/>
        <v>12232340.383225001</v>
      </c>
      <c r="L26" s="35"/>
    </row>
    <row r="27" spans="1:12" ht="12.75">
      <c r="A27" s="15" t="s">
        <v>5</v>
      </c>
      <c r="B27" s="15" t="s">
        <v>51</v>
      </c>
      <c r="C27" s="12" t="s">
        <v>69</v>
      </c>
      <c r="D27" s="12" t="s">
        <v>70</v>
      </c>
      <c r="E27" s="12" t="s">
        <v>16</v>
      </c>
      <c r="F27" s="14">
        <v>43507</v>
      </c>
      <c r="G27" s="13">
        <v>383543.21</v>
      </c>
      <c r="H27" s="32">
        <f>G27*0.8</f>
        <v>306834.568</v>
      </c>
      <c r="I27" s="13"/>
      <c r="J27" s="30">
        <f>H27</f>
        <v>306834.568</v>
      </c>
      <c r="K27" s="13">
        <f t="shared" si="0"/>
        <v>12539174.951225001</v>
      </c>
      <c r="L27" s="35" t="s">
        <v>82</v>
      </c>
    </row>
    <row r="28" spans="1:12" ht="12.75">
      <c r="A28" s="15" t="s">
        <v>7</v>
      </c>
      <c r="B28" s="15" t="s">
        <v>51</v>
      </c>
      <c r="C28" s="12" t="s">
        <v>21</v>
      </c>
      <c r="D28" s="12" t="s">
        <v>71</v>
      </c>
      <c r="E28" s="12" t="s">
        <v>72</v>
      </c>
      <c r="F28" s="14">
        <v>43539</v>
      </c>
      <c r="G28" s="13">
        <v>1580040.23</v>
      </c>
      <c r="H28" s="32">
        <f>G28*0.8</f>
        <v>1264032.1840000001</v>
      </c>
      <c r="I28" s="13"/>
      <c r="J28" s="30">
        <f>H28</f>
        <v>1264032.1840000001</v>
      </c>
      <c r="K28" s="13">
        <f t="shared" si="0"/>
        <v>13803207.135225002</v>
      </c>
      <c r="L28" s="35"/>
    </row>
    <row r="29" spans="1:12" ht="12.75">
      <c r="A29" s="41" t="s">
        <v>3</v>
      </c>
      <c r="B29" s="41" t="s">
        <v>77</v>
      </c>
      <c r="C29" s="1" t="s">
        <v>78</v>
      </c>
      <c r="D29" s="12" t="s">
        <v>79</v>
      </c>
      <c r="E29" s="39" t="s">
        <v>80</v>
      </c>
      <c r="F29" s="40">
        <v>43865</v>
      </c>
      <c r="G29" s="9">
        <v>102480</v>
      </c>
      <c r="H29" s="9">
        <f>G29*0.6</f>
        <v>61488</v>
      </c>
      <c r="I29" s="1"/>
      <c r="J29" s="9">
        <f>H29</f>
        <v>61488</v>
      </c>
      <c r="K29" s="13">
        <f t="shared" si="0"/>
        <v>13864695.135225002</v>
      </c>
      <c r="L29" s="20" t="s">
        <v>82</v>
      </c>
    </row>
    <row r="30" ht="12.75">
      <c r="K30" s="44" t="s">
        <v>82</v>
      </c>
    </row>
  </sheetData>
  <sheetProtection/>
  <autoFilter ref="A2:K13"/>
  <mergeCells count="1">
    <mergeCell ref="A1:D1"/>
  </mergeCells>
  <conditionalFormatting sqref="H1:H2">
    <cfRule type="cellIs" priority="2" dxfId="0" operator="equal" stopIfTrue="1">
      <formula>0</formula>
    </cfRule>
  </conditionalFormatting>
  <conditionalFormatting sqref="I2">
    <cfRule type="cellIs" priority="1" dxfId="0" operator="equal" stopIfTrue="1">
      <formula>0</formula>
    </cfRule>
  </conditionalFormatting>
  <printOptions/>
  <pageMargins left="0.1968503937007874" right="0.3937007874015748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mertenci</dc:creator>
  <cp:keywords/>
  <dc:description/>
  <cp:lastModifiedBy>Callaert, Gonda</cp:lastModifiedBy>
  <cp:lastPrinted>2020-03-11T13:00:59Z</cp:lastPrinted>
  <dcterms:created xsi:type="dcterms:W3CDTF">2007-01-19T06:32:20Z</dcterms:created>
  <dcterms:modified xsi:type="dcterms:W3CDTF">2020-03-20T15:27:22Z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0x010100AECE9CA0F12D81419F86B5DA526752D8</vt:lpwstr>
  </property>
</Properties>
</file>