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-SCHIJF\Schriftelijke vragen\2018-2019\3_definitieve antwoorden\vragen 201 - 250\"/>
    </mc:Choice>
  </mc:AlternateContent>
  <xr:revisionPtr revIDLastSave="0" documentId="8_{272A1102-3028-451F-95C5-97D7A9F33FED}" xr6:coauthVersionLast="36" xr6:coauthVersionMax="36" xr10:uidLastSave="{00000000-0000-0000-0000-000000000000}"/>
  <bookViews>
    <workbookView xWindow="0" yWindow="15" windowWidth="20490" windowHeight="8130" xr2:uid="{00000000-000D-0000-FFFF-FFFF00000000}"/>
  </bookViews>
  <sheets>
    <sheet name="Ag - Fin - VA" sheetId="1" r:id="rId1"/>
  </sheets>
  <externalReferences>
    <externalReference r:id="rId2"/>
  </externalReferences>
  <definedNames>
    <definedName name="Betaaljaarloon">[1]betalingsnummers!$B$1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67" i="1" l="1"/>
  <c r="V67" i="1"/>
  <c r="X67" i="1" s="1"/>
  <c r="X66" i="1"/>
  <c r="X65" i="1" l="1"/>
  <c r="X64" i="1"/>
  <c r="X63" i="1"/>
  <c r="X62" i="1"/>
  <c r="X55" i="1"/>
  <c r="X52" i="1"/>
  <c r="X51" i="1"/>
  <c r="X50" i="1"/>
  <c r="X49" i="1" l="1"/>
  <c r="X48" i="1"/>
  <c r="X47" i="1"/>
  <c r="X46" i="1"/>
  <c r="X44" i="1" l="1"/>
  <c r="X42" i="1"/>
  <c r="X41" i="1"/>
  <c r="X31" i="1"/>
  <c r="X27" i="1"/>
  <c r="X28" i="1"/>
  <c r="X29" i="1"/>
  <c r="X30" i="1"/>
  <c r="X26" i="1"/>
  <c r="W31" i="1"/>
  <c r="V31" i="1"/>
  <c r="W16" i="1" l="1"/>
  <c r="V16" i="1"/>
  <c r="X16" i="1" s="1"/>
  <c r="X15" i="1"/>
  <c r="X14" i="1"/>
  <c r="X13" i="1"/>
  <c r="X12" i="1"/>
  <c r="X11" i="1"/>
  <c r="T31" i="1" l="1"/>
  <c r="T67" i="1" l="1"/>
  <c r="S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S31" i="1"/>
  <c r="U31" i="1" s="1"/>
  <c r="U30" i="1"/>
  <c r="U29" i="1"/>
  <c r="U28" i="1"/>
  <c r="U27" i="1"/>
  <c r="U26" i="1"/>
  <c r="T16" i="1"/>
  <c r="S16" i="1"/>
  <c r="U15" i="1"/>
  <c r="U14" i="1"/>
  <c r="U13" i="1"/>
  <c r="U12" i="1"/>
  <c r="U11" i="1"/>
  <c r="U10" i="1"/>
  <c r="U16" i="1" l="1"/>
  <c r="U67" i="1"/>
  <c r="P67" i="1"/>
  <c r="Q67" i="1"/>
  <c r="R67" i="1" l="1"/>
  <c r="O28" i="1"/>
  <c r="O55" i="1"/>
  <c r="R59" i="1" l="1"/>
  <c r="P31" i="1" l="1"/>
  <c r="Q31" i="1"/>
  <c r="M31" i="1"/>
  <c r="N31" i="1"/>
  <c r="R27" i="1"/>
  <c r="R28" i="1"/>
  <c r="R29" i="1"/>
  <c r="R30" i="1"/>
  <c r="R26" i="1"/>
  <c r="O27" i="1"/>
  <c r="O29" i="1"/>
  <c r="O30" i="1"/>
  <c r="O26" i="1"/>
  <c r="R12" i="1"/>
  <c r="R13" i="1"/>
  <c r="R14" i="1"/>
  <c r="R15" i="1"/>
  <c r="R11" i="1"/>
  <c r="O31" i="1" l="1"/>
  <c r="R31" i="1"/>
  <c r="R61" i="1"/>
  <c r="R60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62" i="1"/>
  <c r="R63" i="1"/>
  <c r="R64" i="1"/>
  <c r="R65" i="1"/>
  <c r="R66" i="1"/>
  <c r="R41" i="1"/>
  <c r="Q16" i="1" l="1"/>
  <c r="P16" i="1"/>
  <c r="R10" i="1"/>
  <c r="R16" i="1" l="1"/>
  <c r="O12" i="1"/>
  <c r="O13" i="1"/>
  <c r="O14" i="1"/>
  <c r="O15" i="1"/>
  <c r="O11" i="1"/>
  <c r="N67" i="1"/>
  <c r="M67" i="1"/>
  <c r="O66" i="1"/>
  <c r="O65" i="1"/>
  <c r="O64" i="1"/>
  <c r="O63" i="1"/>
  <c r="O62" i="1"/>
  <c r="O61" i="1"/>
  <c r="O60" i="1"/>
  <c r="O59" i="1"/>
  <c r="O58" i="1"/>
  <c r="O57" i="1"/>
  <c r="O56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N16" i="1"/>
  <c r="M16" i="1"/>
  <c r="O10" i="1"/>
  <c r="O16" i="1" l="1"/>
  <c r="O67" i="1"/>
  <c r="H67" i="1"/>
  <c r="G67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H31" i="1"/>
  <c r="G31" i="1"/>
  <c r="I31" i="1" s="1"/>
  <c r="I30" i="1"/>
  <c r="I29" i="1"/>
  <c r="I28" i="1"/>
  <c r="I27" i="1"/>
  <c r="I26" i="1"/>
  <c r="H16" i="1"/>
  <c r="G16" i="1"/>
  <c r="I15" i="1"/>
  <c r="I14" i="1"/>
  <c r="I13" i="1"/>
  <c r="I12" i="1"/>
  <c r="I11" i="1"/>
  <c r="I10" i="1"/>
  <c r="I67" i="1" l="1"/>
  <c r="I16" i="1"/>
  <c r="K67" i="1"/>
  <c r="L66" i="1"/>
  <c r="J67" i="1"/>
  <c r="L65" i="1"/>
  <c r="L64" i="1" l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K31" i="1"/>
  <c r="J31" i="1"/>
  <c r="L30" i="1"/>
  <c r="L29" i="1"/>
  <c r="L28" i="1"/>
  <c r="L27" i="1"/>
  <c r="L26" i="1"/>
  <c r="K16" i="1"/>
  <c r="J16" i="1"/>
  <c r="L15" i="1"/>
  <c r="L14" i="1"/>
  <c r="L13" i="1"/>
  <c r="L12" i="1"/>
  <c r="L11" i="1"/>
  <c r="L10" i="1"/>
  <c r="L31" i="1" l="1"/>
  <c r="L67" i="1"/>
  <c r="L16" i="1"/>
</calcChain>
</file>

<file path=xl/sharedStrings.xml><?xml version="1.0" encoding="utf-8"?>
<sst xmlns="http://schemas.openxmlformats.org/spreadsheetml/2006/main" count="122" uniqueCount="52">
  <si>
    <t>(eenheden euro)</t>
  </si>
  <si>
    <t>Liquide
middel</t>
  </si>
  <si>
    <t>geld-
beleggingen</t>
  </si>
  <si>
    <t>Totaal</t>
  </si>
  <si>
    <t>Geldbeleggingen en liquide middelen</t>
  </si>
  <si>
    <t>Totaal geldbeleggingen en liquide middelen</t>
  </si>
  <si>
    <t>HUB-KUBrussel</t>
  </si>
  <si>
    <t>KU Leuven</t>
  </si>
  <si>
    <t>Universiteit Gent</t>
  </si>
  <si>
    <t>Universiteit Hasselt</t>
  </si>
  <si>
    <t>Vrije Universiteit Brussel</t>
  </si>
  <si>
    <t>Associatie KU Leuven</t>
  </si>
  <si>
    <t>Associatie Universiteit Gent</t>
  </si>
  <si>
    <t>Associatie Universiteit Anwerpen</t>
  </si>
  <si>
    <t>Associatie Universiteit Hasselt</t>
  </si>
  <si>
    <t>Universitaire Associatie Brussel</t>
  </si>
  <si>
    <t>Hogescholen</t>
  </si>
  <si>
    <t>Arteveldehogeschool</t>
  </si>
  <si>
    <t>Erasmushogeschool Brussel</t>
  </si>
  <si>
    <t>Artesis Hogeschool Antwerpen</t>
  </si>
  <si>
    <t>Hogeschool Gent</t>
  </si>
  <si>
    <t>Hogeschool Sint-Lukas Brussel</t>
  </si>
  <si>
    <t>LUCA School of Arts</t>
  </si>
  <si>
    <t>Hogeschool West-Vlaanderen</t>
  </si>
  <si>
    <t>Karel de Grote-Hogeschool KH Antwerpen</t>
  </si>
  <si>
    <t>Katholieke Hogeschool Vives Noord</t>
  </si>
  <si>
    <t>Thomas More Kempen</t>
  </si>
  <si>
    <t>Thomas More Mechelen</t>
  </si>
  <si>
    <t>Katholieke Hogeschool Sint-Lieven</t>
  </si>
  <si>
    <t>Katholieke Hogeschool Vives Zuid</t>
  </si>
  <si>
    <t>Thomas More Antwerpen</t>
  </si>
  <si>
    <t>Plantijn-Hogeschool</t>
  </si>
  <si>
    <t>Provinciale Hogeschool Limburg</t>
  </si>
  <si>
    <t>Hogeschool-Universiteit Brussel</t>
  </si>
  <si>
    <t>XIOS Hogeschool Limburg</t>
  </si>
  <si>
    <t>Artesis Plantijn Hogeshool Antwerpen</t>
  </si>
  <si>
    <t>Hogeschool PXL</t>
  </si>
  <si>
    <t>Hogere Zeevaartschool</t>
  </si>
  <si>
    <t>Universiteiten</t>
  </si>
  <si>
    <t>Associaties</t>
  </si>
  <si>
    <t>Universiteit Antwerpen</t>
  </si>
  <si>
    <t>JR - Boekjaar 2014</t>
  </si>
  <si>
    <t>Odisee</t>
  </si>
  <si>
    <t>Thomas More Mechelen-Antwerpen</t>
  </si>
  <si>
    <t>University College Leuven</t>
  </si>
  <si>
    <t>University College Limburg</t>
  </si>
  <si>
    <t>University College Leuven Comenius</t>
  </si>
  <si>
    <t>JR - Boekjaar 2013</t>
  </si>
  <si>
    <t>JR - Boekjaar 2015</t>
  </si>
  <si>
    <t>JR - Boekjaar 2016</t>
  </si>
  <si>
    <t>JR - Boekjaar 2017</t>
  </si>
  <si>
    <t>JR - Boekjaar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</si>
</sst>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(#,##0\)__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3" fillId="0" borderId="0" xfId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3" fillId="0" borderId="0" xfId="2" applyAlignment="1">
      <alignment vertical="center"/>
    </xf>
    <xf numFmtId="0" fontId="4" fillId="0" borderId="0" xfId="2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164" fontId="9" fillId="3" borderId="9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9" fillId="4" borderId="10" xfId="0" applyFont="1" applyFill="1" applyBorder="1" applyAlignment="1">
      <alignment horizontal="centerContinuous" vertical="center"/>
    </xf>
    <xf numFmtId="0" fontId="9" fillId="4" borderId="11" xfId="0" applyFont="1" applyFill="1" applyBorder="1" applyAlignment="1">
      <alignment horizontal="centerContinuous" vertical="center"/>
    </xf>
    <xf numFmtId="0" fontId="9" fillId="4" borderId="12" xfId="0" applyFont="1" applyFill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9" fillId="3" borderId="13" xfId="0" applyNumberFormat="1" applyFont="1" applyFill="1" applyBorder="1" applyAlignment="1">
      <alignment vertical="center"/>
    </xf>
    <xf numFmtId="164" fontId="9" fillId="3" borderId="14" xfId="0" applyNumberFormat="1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164" fontId="4" fillId="0" borderId="22" xfId="0" applyNumberFormat="1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vertical="center"/>
    </xf>
    <xf numFmtId="164" fontId="9" fillId="0" borderId="18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vertical="center"/>
    </xf>
    <xf numFmtId="164" fontId="9" fillId="0" borderId="20" xfId="0" applyNumberFormat="1" applyFont="1" applyFill="1" applyBorder="1" applyAlignment="1">
      <alignment vertical="center"/>
    </xf>
    <xf numFmtId="164" fontId="4" fillId="5" borderId="17" xfId="0" applyNumberFormat="1" applyFont="1" applyFill="1" applyBorder="1" applyAlignment="1">
      <alignment vertical="center"/>
    </xf>
    <xf numFmtId="164" fontId="4" fillId="5" borderId="23" xfId="0" applyNumberFormat="1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2" applyFont="1" applyAlignment="1">
      <alignment horizontal="center" vertical="center"/>
    </xf>
    <xf numFmtId="164" fontId="4" fillId="0" borderId="0" xfId="2" applyNumberFormat="1" applyFont="1" applyAlignment="1">
      <alignment vertical="center"/>
    </xf>
    <xf numFmtId="10" fontId="4" fillId="0" borderId="0" xfId="2" applyNumberFormat="1" applyFont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</cellXfs>
  <cellStyles count="8">
    <cellStyle name="Hyperlink" xfId="1" builtinId="8"/>
    <cellStyle name="Hyperlink 2" xfId="3" xr:uid="{00000000-0005-0000-0000-000001000000}"/>
    <cellStyle name="Hyperlink 3" xfId="4" xr:uid="{00000000-0005-0000-0000-000002000000}"/>
    <cellStyle name="Procent 2" xfId="5" xr:uid="{00000000-0005-0000-0000-000004000000}"/>
    <cellStyle name="Standaard" xfId="0" builtinId="0"/>
    <cellStyle name="Standaard 2" xfId="2" xr:uid="{00000000-0005-0000-0000-000006000000}"/>
    <cellStyle name="Standaard 3" xfId="6" xr:uid="{00000000-0005-0000-0000-000007000000}"/>
    <cellStyle name="Standaard 4" xfId="7" xr:uid="{00000000-0005-0000-0000-000008000000}"/>
  </cellStyles>
  <dxfs count="48"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0\Documenten\Anne\extrapolatie%20lonen\loonkost%202003\extrapolatie%20lonen%202003\macro's%202003\nieuwe%20loonverwerking%20EU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korting HS"/>
      <sheetName val="betalingsnummers"/>
      <sheetName val="rsz"/>
      <sheetName val="filter W-drive"/>
      <sheetName val="stamboeknr. TBS 55+"/>
      <sheetName val="filter TBS 55+"/>
      <sheetName val="nieuwe loonverwerking EURO"/>
    </sheetNames>
    <sheetDataSet>
      <sheetData sheetId="0" refreshError="1"/>
      <sheetData sheetId="1" refreshError="1">
        <row r="1">
          <cell r="B1">
            <v>2003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Y71"/>
  <sheetViews>
    <sheetView showGridLines="0" tabSelected="1" zoomScale="75" workbookViewId="0">
      <selection activeCell="R71" sqref="R71"/>
    </sheetView>
  </sheetViews>
  <sheetFormatPr defaultColWidth="9.140625" defaultRowHeight="15" customHeight="1" x14ac:dyDescent="0.2"/>
  <cols>
    <col min="1" max="1" width="4.7109375" style="7" customWidth="1"/>
    <col min="2" max="3" width="3.7109375" style="7" customWidth="1"/>
    <col min="4" max="5" width="15.7109375" style="7" customWidth="1"/>
    <col min="6" max="6" width="11.7109375" style="7" customWidth="1"/>
    <col min="7" max="7" width="16.140625" style="7" hidden="1" customWidth="1"/>
    <col min="8" max="8" width="14.28515625" style="7" hidden="1" customWidth="1"/>
    <col min="9" max="10" width="16.140625" style="7" hidden="1" customWidth="1"/>
    <col min="11" max="11" width="14.28515625" style="7" hidden="1" customWidth="1"/>
    <col min="12" max="12" width="16.140625" style="7" hidden="1" customWidth="1"/>
    <col min="13" max="13" width="15.7109375" style="7" hidden="1" customWidth="1"/>
    <col min="14" max="14" width="13.85546875" style="7" hidden="1" customWidth="1"/>
    <col min="15" max="15" width="15.7109375" style="7" hidden="1" customWidth="1"/>
    <col min="16" max="16" width="16.140625" style="7" bestFit="1" customWidth="1"/>
    <col min="17" max="17" width="14.28515625" style="7" bestFit="1" customWidth="1"/>
    <col min="18" max="19" width="16.140625" style="7" bestFit="1" customWidth="1"/>
    <col min="20" max="20" width="14.28515625" style="7" bestFit="1" customWidth="1"/>
    <col min="21" max="21" width="16.140625" style="7" bestFit="1" customWidth="1"/>
    <col min="22" max="24" width="15.7109375" style="7" bestFit="1" customWidth="1"/>
    <col min="25" max="16384" width="9.140625" style="7"/>
  </cols>
  <sheetData>
    <row r="1" spans="1:24" s="1" customFormat="1" ht="23.25" x14ac:dyDescent="0.2">
      <c r="A1" s="52" t="s">
        <v>4</v>
      </c>
    </row>
    <row r="2" spans="1:24" s="1" customFormat="1" ht="12.75" x14ac:dyDescent="0.2">
      <c r="A2" s="2"/>
    </row>
    <row r="3" spans="1:24" s="3" customFormat="1" ht="15" customHeight="1" x14ac:dyDescent="0.2"/>
    <row r="4" spans="1:24" s="6" customFormat="1" ht="20.65" customHeight="1" x14ac:dyDescent="0.2">
      <c r="A4" s="4"/>
      <c r="B4" s="4" t="s">
        <v>38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6" spans="1:24" ht="15" customHeight="1" x14ac:dyDescent="0.2">
      <c r="G6" s="53"/>
      <c r="H6" s="53"/>
      <c r="I6" s="53"/>
    </row>
    <row r="7" spans="1:24" s="3" customFormat="1" ht="20.65" customHeight="1" x14ac:dyDescent="0.2">
      <c r="A7" s="8"/>
      <c r="B7" s="9" t="s">
        <v>4</v>
      </c>
      <c r="C7" s="10"/>
      <c r="D7" s="10"/>
      <c r="E7" s="10"/>
      <c r="F7" s="10"/>
      <c r="G7" s="32" t="s">
        <v>47</v>
      </c>
      <c r="H7" s="33"/>
      <c r="I7" s="34"/>
      <c r="J7" s="32" t="s">
        <v>41</v>
      </c>
      <c r="K7" s="33"/>
      <c r="L7" s="34"/>
      <c r="M7" s="32" t="s">
        <v>48</v>
      </c>
      <c r="N7" s="33"/>
      <c r="O7" s="34"/>
      <c r="P7" s="32" t="s">
        <v>49</v>
      </c>
      <c r="Q7" s="33"/>
      <c r="R7" s="34"/>
      <c r="S7" s="56" t="s">
        <v>50</v>
      </c>
      <c r="T7" s="57"/>
      <c r="U7" s="58"/>
      <c r="V7" s="56" t="s">
        <v>51</v>
      </c>
      <c r="W7" s="57"/>
      <c r="X7" s="58"/>
    </row>
    <row r="8" spans="1:24" s="3" customFormat="1" ht="49.5" customHeight="1" x14ac:dyDescent="0.2">
      <c r="A8" s="11"/>
      <c r="B8" s="12" t="s">
        <v>0</v>
      </c>
      <c r="C8" s="13"/>
      <c r="D8" s="13"/>
      <c r="E8" s="13"/>
      <c r="F8" s="13"/>
      <c r="G8" s="35" t="s">
        <v>2</v>
      </c>
      <c r="H8" s="41" t="s">
        <v>1</v>
      </c>
      <c r="I8" s="42" t="s">
        <v>3</v>
      </c>
      <c r="J8" s="35" t="s">
        <v>2</v>
      </c>
      <c r="K8" s="41" t="s">
        <v>1</v>
      </c>
      <c r="L8" s="42" t="s">
        <v>3</v>
      </c>
      <c r="M8" s="35" t="s">
        <v>2</v>
      </c>
      <c r="N8" s="41" t="s">
        <v>1</v>
      </c>
      <c r="O8" s="42" t="s">
        <v>3</v>
      </c>
      <c r="P8" s="35" t="s">
        <v>2</v>
      </c>
      <c r="Q8" s="41" t="s">
        <v>1</v>
      </c>
      <c r="R8" s="42" t="s">
        <v>3</v>
      </c>
      <c r="S8" s="35" t="s">
        <v>2</v>
      </c>
      <c r="T8" s="41" t="s">
        <v>1</v>
      </c>
      <c r="U8" s="42" t="s">
        <v>3</v>
      </c>
      <c r="V8" s="35" t="s">
        <v>2</v>
      </c>
      <c r="W8" s="41" t="s">
        <v>1</v>
      </c>
      <c r="X8" s="42" t="s">
        <v>3</v>
      </c>
    </row>
    <row r="9" spans="1:24" s="3" customFormat="1" ht="9.75" customHeight="1" x14ac:dyDescent="0.2">
      <c r="A9" s="14"/>
      <c r="B9" s="15"/>
      <c r="C9" s="16"/>
      <c r="D9" s="16"/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s="3" customFormat="1" ht="20.65" customHeight="1" x14ac:dyDescent="0.2">
      <c r="A10" s="18"/>
      <c r="B10" s="29" t="s">
        <v>6</v>
      </c>
      <c r="C10" s="29"/>
      <c r="D10" s="19"/>
      <c r="E10" s="19"/>
      <c r="F10" s="19"/>
      <c r="G10" s="36">
        <v>0</v>
      </c>
      <c r="H10" s="43">
        <v>5175284</v>
      </c>
      <c r="I10" s="44">
        <f>SUM(G10:H10)</f>
        <v>5175284</v>
      </c>
      <c r="J10" s="49"/>
      <c r="K10" s="50"/>
      <c r="L10" s="51">
        <f>SUM(J10:K10)</f>
        <v>0</v>
      </c>
      <c r="M10" s="49"/>
      <c r="N10" s="50"/>
      <c r="O10" s="51">
        <f>SUM(M10:N10)</f>
        <v>0</v>
      </c>
      <c r="P10" s="49"/>
      <c r="Q10" s="50"/>
      <c r="R10" s="51">
        <f>SUM(P10:Q10)</f>
        <v>0</v>
      </c>
      <c r="S10" s="49"/>
      <c r="T10" s="50"/>
      <c r="U10" s="51">
        <f>SUM(S10:T10)</f>
        <v>0</v>
      </c>
      <c r="V10" s="49"/>
      <c r="W10" s="50"/>
      <c r="X10" s="51">
        <v>0</v>
      </c>
    </row>
    <row r="11" spans="1:24" s="3" customFormat="1" ht="20.65" customHeight="1" x14ac:dyDescent="0.2">
      <c r="A11" s="20"/>
      <c r="B11" s="30" t="s">
        <v>7</v>
      </c>
      <c r="C11" s="30"/>
      <c r="D11" s="21"/>
      <c r="E11" s="21"/>
      <c r="F11" s="21"/>
      <c r="G11" s="37">
        <v>876087106</v>
      </c>
      <c r="H11" s="45">
        <v>4850310</v>
      </c>
      <c r="I11" s="46">
        <f t="shared" ref="I11:I15" si="0">SUM(G11:H11)</f>
        <v>880937416</v>
      </c>
      <c r="J11" s="37">
        <v>984389630</v>
      </c>
      <c r="K11" s="45">
        <v>9216504</v>
      </c>
      <c r="L11" s="46">
        <f t="shared" ref="L11:L15" si="1">SUM(J11:K11)</f>
        <v>993606134</v>
      </c>
      <c r="M11" s="37">
        <v>1068743701</v>
      </c>
      <c r="N11" s="45">
        <v>6119875</v>
      </c>
      <c r="O11" s="46">
        <f>M11+N11</f>
        <v>1074863576</v>
      </c>
      <c r="P11" s="37">
        <v>1191817982</v>
      </c>
      <c r="Q11" s="45">
        <v>18135253</v>
      </c>
      <c r="R11" s="46">
        <f>SUM(P11:Q11)</f>
        <v>1209953235</v>
      </c>
      <c r="S11" s="37">
        <v>1278165972</v>
      </c>
      <c r="T11" s="45">
        <v>22105193</v>
      </c>
      <c r="U11" s="46">
        <f>SUM(S11:T11)</f>
        <v>1300271165</v>
      </c>
      <c r="V11" s="37">
        <v>1341009368</v>
      </c>
      <c r="W11" s="45">
        <v>22492788</v>
      </c>
      <c r="X11" s="46">
        <f>+V11+W11</f>
        <v>1363502156</v>
      </c>
    </row>
    <row r="12" spans="1:24" s="3" customFormat="1" ht="20.65" customHeight="1" x14ac:dyDescent="0.2">
      <c r="A12" s="20"/>
      <c r="B12" s="30" t="s">
        <v>8</v>
      </c>
      <c r="C12" s="30"/>
      <c r="D12" s="21"/>
      <c r="E12" s="21"/>
      <c r="F12" s="21"/>
      <c r="G12" s="37">
        <v>247988438.30000001</v>
      </c>
      <c r="H12" s="45">
        <v>42195094.320000023</v>
      </c>
      <c r="I12" s="46">
        <f t="shared" si="0"/>
        <v>290183532.62</v>
      </c>
      <c r="J12" s="37">
        <v>301687714</v>
      </c>
      <c r="K12" s="45">
        <v>42818157</v>
      </c>
      <c r="L12" s="46">
        <f t="shared" si="1"/>
        <v>344505871</v>
      </c>
      <c r="M12" s="37">
        <v>291330461</v>
      </c>
      <c r="N12" s="45">
        <v>53045261</v>
      </c>
      <c r="O12" s="46">
        <f t="shared" ref="O12:O15" si="2">M12+N12</f>
        <v>344375722</v>
      </c>
      <c r="P12" s="37">
        <v>314721842</v>
      </c>
      <c r="Q12" s="45">
        <v>67011250</v>
      </c>
      <c r="R12" s="46">
        <f t="shared" ref="R12:R15" si="3">SUM(P12:Q12)</f>
        <v>381733092</v>
      </c>
      <c r="S12" s="37">
        <v>361784226</v>
      </c>
      <c r="T12" s="45">
        <v>95355453</v>
      </c>
      <c r="U12" s="46">
        <f t="shared" ref="U12:U15" si="4">SUM(S12:T12)</f>
        <v>457139679</v>
      </c>
      <c r="V12" s="37">
        <v>411058253</v>
      </c>
      <c r="W12" s="45">
        <v>74893749</v>
      </c>
      <c r="X12" s="46">
        <f>+V12+W12</f>
        <v>485952002</v>
      </c>
    </row>
    <row r="13" spans="1:24" s="3" customFormat="1" ht="20.65" customHeight="1" x14ac:dyDescent="0.2">
      <c r="A13" s="20"/>
      <c r="B13" s="30" t="s">
        <v>40</v>
      </c>
      <c r="C13" s="30"/>
      <c r="D13" s="21"/>
      <c r="E13" s="21"/>
      <c r="F13" s="21"/>
      <c r="G13" s="37">
        <v>115445955</v>
      </c>
      <c r="H13" s="45">
        <v>15864600</v>
      </c>
      <c r="I13" s="46">
        <f t="shared" si="0"/>
        <v>131310555</v>
      </c>
      <c r="J13" s="37">
        <v>120269753</v>
      </c>
      <c r="K13" s="45">
        <v>14317697</v>
      </c>
      <c r="L13" s="46">
        <f t="shared" si="1"/>
        <v>134587450</v>
      </c>
      <c r="M13" s="37">
        <v>127517446</v>
      </c>
      <c r="N13" s="45">
        <v>19449558</v>
      </c>
      <c r="O13" s="46">
        <f t="shared" si="2"/>
        <v>146967004</v>
      </c>
      <c r="P13" s="37">
        <v>104824142</v>
      </c>
      <c r="Q13" s="45">
        <v>41960464</v>
      </c>
      <c r="R13" s="46">
        <f t="shared" si="3"/>
        <v>146784606</v>
      </c>
      <c r="S13" s="37">
        <v>133531134</v>
      </c>
      <c r="T13" s="45">
        <v>34768819</v>
      </c>
      <c r="U13" s="46">
        <f t="shared" si="4"/>
        <v>168299953</v>
      </c>
      <c r="V13" s="37">
        <v>130221353</v>
      </c>
      <c r="W13" s="45">
        <v>53142020</v>
      </c>
      <c r="X13" s="46">
        <f>+V13+W13</f>
        <v>183363373</v>
      </c>
    </row>
    <row r="14" spans="1:24" s="3" customFormat="1" ht="20.65" customHeight="1" x14ac:dyDescent="0.2">
      <c r="A14" s="20"/>
      <c r="B14" s="30" t="s">
        <v>9</v>
      </c>
      <c r="C14" s="30"/>
      <c r="D14" s="21"/>
      <c r="E14" s="21"/>
      <c r="F14" s="21"/>
      <c r="G14" s="37">
        <v>35427182.600000001</v>
      </c>
      <c r="H14" s="45">
        <v>9996560.0099999998</v>
      </c>
      <c r="I14" s="46">
        <f t="shared" si="0"/>
        <v>45423742.609999999</v>
      </c>
      <c r="J14" s="37">
        <v>44630601.990000002</v>
      </c>
      <c r="K14" s="45">
        <v>11130594.960000001</v>
      </c>
      <c r="L14" s="46">
        <f t="shared" si="1"/>
        <v>55761196.950000003</v>
      </c>
      <c r="M14" s="37">
        <v>51450652.450000003</v>
      </c>
      <c r="N14" s="45">
        <v>13724818.74</v>
      </c>
      <c r="O14" s="46">
        <f t="shared" si="2"/>
        <v>65175471.190000005</v>
      </c>
      <c r="P14" s="37">
        <v>51609186.390000001</v>
      </c>
      <c r="Q14" s="45">
        <v>23665558.579999998</v>
      </c>
      <c r="R14" s="46">
        <f t="shared" si="3"/>
        <v>75274744.969999999</v>
      </c>
      <c r="S14" s="37">
        <v>67370390.25</v>
      </c>
      <c r="T14" s="45">
        <v>37556595.310000002</v>
      </c>
      <c r="U14" s="46">
        <f t="shared" si="4"/>
        <v>104926985.56</v>
      </c>
      <c r="V14" s="37">
        <v>67582597</v>
      </c>
      <c r="W14" s="45">
        <v>44658307</v>
      </c>
      <c r="X14" s="46">
        <f>+V14+W14</f>
        <v>112240904</v>
      </c>
    </row>
    <row r="15" spans="1:24" s="3" customFormat="1" ht="20.65" customHeight="1" x14ac:dyDescent="0.2">
      <c r="A15" s="22"/>
      <c r="B15" s="31" t="s">
        <v>10</v>
      </c>
      <c r="C15" s="31"/>
      <c r="D15" s="23"/>
      <c r="E15" s="23"/>
      <c r="F15" s="23"/>
      <c r="G15" s="38">
        <v>195087660.63</v>
      </c>
      <c r="H15" s="47">
        <v>44355164.710000001</v>
      </c>
      <c r="I15" s="48">
        <f t="shared" si="0"/>
        <v>239442825.34</v>
      </c>
      <c r="J15" s="38">
        <v>195141934.58000001</v>
      </c>
      <c r="K15" s="47">
        <v>45851627.140000001</v>
      </c>
      <c r="L15" s="48">
        <f t="shared" si="1"/>
        <v>240993561.72000003</v>
      </c>
      <c r="M15" s="38">
        <v>303727530.44</v>
      </c>
      <c r="N15" s="47">
        <v>43994242.240000002</v>
      </c>
      <c r="O15" s="46">
        <f t="shared" si="2"/>
        <v>347721772.68000001</v>
      </c>
      <c r="P15" s="38">
        <v>290554494.91000003</v>
      </c>
      <c r="Q15" s="47">
        <v>66011473.810000002</v>
      </c>
      <c r="R15" s="46">
        <f t="shared" si="3"/>
        <v>356565968.72000003</v>
      </c>
      <c r="S15" s="38">
        <v>267575879.56999999</v>
      </c>
      <c r="T15" s="47">
        <v>74100155.040000007</v>
      </c>
      <c r="U15" s="46">
        <f t="shared" si="4"/>
        <v>341676034.61000001</v>
      </c>
      <c r="V15" s="38">
        <v>261262468</v>
      </c>
      <c r="W15" s="47">
        <v>92196953</v>
      </c>
      <c r="X15" s="46">
        <f>+V15+W15</f>
        <v>353459421</v>
      </c>
    </row>
    <row r="16" spans="1:24" s="3" customFormat="1" ht="20.65" customHeight="1" x14ac:dyDescent="0.2">
      <c r="A16" s="24"/>
      <c r="B16" s="25" t="s">
        <v>5</v>
      </c>
      <c r="C16" s="26"/>
      <c r="D16" s="27"/>
      <c r="E16" s="27"/>
      <c r="F16" s="27"/>
      <c r="G16" s="39">
        <f>SUM(G10:G15)</f>
        <v>1470036342.5299997</v>
      </c>
      <c r="H16" s="40">
        <f>SUM(H10:H15)</f>
        <v>122437013.04000002</v>
      </c>
      <c r="I16" s="28">
        <f>SUM(G16:H16)</f>
        <v>1592473355.5699997</v>
      </c>
      <c r="J16" s="39">
        <f>SUM(J10:J15)</f>
        <v>1646119633.5699999</v>
      </c>
      <c r="K16" s="40">
        <f>SUM(K10:K15)</f>
        <v>123334580.10000001</v>
      </c>
      <c r="L16" s="28">
        <f>SUM(J16:K16)</f>
        <v>1769454213.6699998</v>
      </c>
      <c r="M16" s="39">
        <f>SUM(M10:M15)</f>
        <v>1842769790.8900001</v>
      </c>
      <c r="N16" s="40">
        <f>SUM(N10:N15)</f>
        <v>136333754.97999999</v>
      </c>
      <c r="O16" s="28">
        <f>SUM(M16:N16)</f>
        <v>1979103545.8700001</v>
      </c>
      <c r="P16" s="39">
        <f>SUM(P10:P15)</f>
        <v>1953527647.3000002</v>
      </c>
      <c r="Q16" s="40">
        <f>SUM(Q10:Q15)</f>
        <v>216783999.38999999</v>
      </c>
      <c r="R16" s="28">
        <f>SUM(P16:Q16)</f>
        <v>2170311646.6900001</v>
      </c>
      <c r="S16" s="39">
        <f>SUM(S10:S15)</f>
        <v>2108427601.8199999</v>
      </c>
      <c r="T16" s="40">
        <f>SUM(T10:T15)</f>
        <v>263886215.35000002</v>
      </c>
      <c r="U16" s="28">
        <f>SUM(S16:T16)</f>
        <v>2372313817.1700001</v>
      </c>
      <c r="V16" s="39">
        <f>SUM(V10:V15)</f>
        <v>2211134039</v>
      </c>
      <c r="W16" s="40">
        <f>SUM(W10:W15)</f>
        <v>287383817</v>
      </c>
      <c r="X16" s="28">
        <f t="shared" ref="X16" si="5">SUM(V16:W16)</f>
        <v>2498517856</v>
      </c>
    </row>
    <row r="20" spans="1:24" s="6" customFormat="1" ht="20.65" customHeight="1" x14ac:dyDescent="0.2">
      <c r="A20" s="4"/>
      <c r="B20" s="4" t="s">
        <v>39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2" spans="1:24" ht="15" customHeight="1" x14ac:dyDescent="0.2">
      <c r="G22" s="53"/>
      <c r="H22" s="53"/>
      <c r="I22" s="53"/>
    </row>
    <row r="23" spans="1:24" s="3" customFormat="1" ht="20.65" customHeight="1" x14ac:dyDescent="0.2">
      <c r="A23" s="8"/>
      <c r="B23" s="9" t="s">
        <v>4</v>
      </c>
      <c r="C23" s="10"/>
      <c r="D23" s="10"/>
      <c r="E23" s="10"/>
      <c r="F23" s="10"/>
      <c r="G23" s="32" t="s">
        <v>47</v>
      </c>
      <c r="H23" s="33"/>
      <c r="I23" s="34"/>
      <c r="J23" s="32" t="s">
        <v>41</v>
      </c>
      <c r="K23" s="33"/>
      <c r="L23" s="34"/>
      <c r="M23" s="32" t="s">
        <v>48</v>
      </c>
      <c r="N23" s="33"/>
      <c r="O23" s="34"/>
      <c r="P23" s="32" t="s">
        <v>49</v>
      </c>
      <c r="Q23" s="33"/>
      <c r="R23" s="34"/>
      <c r="S23" s="56" t="s">
        <v>50</v>
      </c>
      <c r="T23" s="57"/>
      <c r="U23" s="58"/>
      <c r="V23" s="56" t="s">
        <v>51</v>
      </c>
      <c r="W23" s="57"/>
      <c r="X23" s="58"/>
    </row>
    <row r="24" spans="1:24" s="3" customFormat="1" ht="49.5" customHeight="1" x14ac:dyDescent="0.2">
      <c r="A24" s="11"/>
      <c r="B24" s="12" t="s">
        <v>0</v>
      </c>
      <c r="C24" s="13"/>
      <c r="D24" s="13"/>
      <c r="E24" s="13"/>
      <c r="F24" s="13"/>
      <c r="G24" s="35" t="s">
        <v>2</v>
      </c>
      <c r="H24" s="41" t="s">
        <v>1</v>
      </c>
      <c r="I24" s="42" t="s">
        <v>3</v>
      </c>
      <c r="J24" s="35" t="s">
        <v>2</v>
      </c>
      <c r="K24" s="41" t="s">
        <v>1</v>
      </c>
      <c r="L24" s="42" t="s">
        <v>3</v>
      </c>
      <c r="M24" s="35" t="s">
        <v>2</v>
      </c>
      <c r="N24" s="41" t="s">
        <v>1</v>
      </c>
      <c r="O24" s="42" t="s">
        <v>3</v>
      </c>
      <c r="P24" s="35" t="s">
        <v>2</v>
      </c>
      <c r="Q24" s="41" t="s">
        <v>1</v>
      </c>
      <c r="R24" s="42" t="s">
        <v>3</v>
      </c>
      <c r="S24" s="35" t="s">
        <v>2</v>
      </c>
      <c r="T24" s="41" t="s">
        <v>1</v>
      </c>
      <c r="U24" s="42" t="s">
        <v>3</v>
      </c>
      <c r="V24" s="35" t="s">
        <v>2</v>
      </c>
      <c r="W24" s="41" t="s">
        <v>1</v>
      </c>
      <c r="X24" s="42" t="s">
        <v>3</v>
      </c>
    </row>
    <row r="25" spans="1:24" s="3" customFormat="1" ht="9.75" customHeight="1" x14ac:dyDescent="0.2">
      <c r="A25" s="14"/>
      <c r="B25" s="15"/>
      <c r="C25" s="16"/>
      <c r="D25" s="16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s="3" customFormat="1" ht="20.65" customHeight="1" x14ac:dyDescent="0.2">
      <c r="A26" s="18"/>
      <c r="B26" s="29" t="s">
        <v>11</v>
      </c>
      <c r="C26" s="29"/>
      <c r="D26" s="19"/>
      <c r="E26" s="19"/>
      <c r="F26" s="19"/>
      <c r="G26" s="36">
        <v>0</v>
      </c>
      <c r="H26" s="43">
        <v>568382</v>
      </c>
      <c r="I26" s="44">
        <f>SUM(G26:H26)</f>
        <v>568382</v>
      </c>
      <c r="J26" s="36">
        <v>0</v>
      </c>
      <c r="K26" s="43">
        <v>1726471</v>
      </c>
      <c r="L26" s="44">
        <f>SUM(J26:K26)</f>
        <v>1726471</v>
      </c>
      <c r="M26" s="36">
        <v>0</v>
      </c>
      <c r="N26" s="43">
        <v>1586681</v>
      </c>
      <c r="O26" s="44">
        <f>SUM(M26:N26)</f>
        <v>1586681</v>
      </c>
      <c r="P26" s="36">
        <v>0</v>
      </c>
      <c r="Q26" s="43">
        <v>632063</v>
      </c>
      <c r="R26" s="44">
        <f>SUM(P26:Q26)</f>
        <v>632063</v>
      </c>
      <c r="S26" s="36">
        <v>0</v>
      </c>
      <c r="T26" s="43">
        <v>530522</v>
      </c>
      <c r="U26" s="44">
        <f>SUM(S26:T26)</f>
        <v>530522</v>
      </c>
      <c r="V26" s="36">
        <v>0</v>
      </c>
      <c r="W26" s="43">
        <v>1609682</v>
      </c>
      <c r="X26" s="44">
        <f>SUM(V26:W26)</f>
        <v>1609682</v>
      </c>
    </row>
    <row r="27" spans="1:24" s="3" customFormat="1" ht="20.65" customHeight="1" x14ac:dyDescent="0.2">
      <c r="A27" s="20"/>
      <c r="B27" s="30" t="s">
        <v>12</v>
      </c>
      <c r="C27" s="30"/>
      <c r="D27" s="21"/>
      <c r="E27" s="21"/>
      <c r="F27" s="21"/>
      <c r="G27" s="37">
        <v>0</v>
      </c>
      <c r="H27" s="45">
        <v>54967</v>
      </c>
      <c r="I27" s="46">
        <f t="shared" ref="I27:I30" si="6">SUM(G27:H27)</f>
        <v>54967</v>
      </c>
      <c r="J27" s="37">
        <v>0</v>
      </c>
      <c r="K27" s="45">
        <v>413716</v>
      </c>
      <c r="L27" s="46">
        <f t="shared" ref="L27:L30" si="7">SUM(J27:K27)</f>
        <v>413716</v>
      </c>
      <c r="M27" s="37">
        <v>0</v>
      </c>
      <c r="N27" s="45">
        <v>50068</v>
      </c>
      <c r="O27" s="46">
        <f t="shared" ref="O27:O30" si="8">SUM(M27:N27)</f>
        <v>50068</v>
      </c>
      <c r="P27" s="37">
        <v>0</v>
      </c>
      <c r="Q27" s="45">
        <v>147218</v>
      </c>
      <c r="R27" s="46">
        <f t="shared" ref="R27:R30" si="9">SUM(P27:Q27)</f>
        <v>147218</v>
      </c>
      <c r="S27" s="37">
        <v>0</v>
      </c>
      <c r="T27" s="45">
        <v>91549.15</v>
      </c>
      <c r="U27" s="46">
        <f t="shared" ref="U27:U30" si="10">SUM(S27:T27)</f>
        <v>91549.15</v>
      </c>
      <c r="V27" s="37">
        <v>0</v>
      </c>
      <c r="W27" s="45">
        <v>43573</v>
      </c>
      <c r="X27" s="46">
        <f t="shared" ref="X27:X30" si="11">SUM(V27:W27)</f>
        <v>43573</v>
      </c>
    </row>
    <row r="28" spans="1:24" s="3" customFormat="1" ht="20.65" customHeight="1" x14ac:dyDescent="0.2">
      <c r="A28" s="20"/>
      <c r="B28" s="30" t="s">
        <v>13</v>
      </c>
      <c r="C28" s="30"/>
      <c r="D28" s="21"/>
      <c r="E28" s="21"/>
      <c r="F28" s="21"/>
      <c r="G28" s="37">
        <v>0</v>
      </c>
      <c r="H28" s="45">
        <v>526445.93999999994</v>
      </c>
      <c r="I28" s="46">
        <f t="shared" si="6"/>
        <v>526445.93999999994</v>
      </c>
      <c r="J28" s="37">
        <v>0</v>
      </c>
      <c r="K28" s="45">
        <v>2817223</v>
      </c>
      <c r="L28" s="46">
        <f t="shared" si="7"/>
        <v>2817223</v>
      </c>
      <c r="M28" s="37">
        <v>0</v>
      </c>
      <c r="N28" s="45">
        <v>831364.9</v>
      </c>
      <c r="O28" s="46">
        <f t="shared" si="8"/>
        <v>831364.9</v>
      </c>
      <c r="P28" s="37">
        <v>0</v>
      </c>
      <c r="Q28" s="45">
        <v>465284.58</v>
      </c>
      <c r="R28" s="46">
        <f t="shared" si="9"/>
        <v>465284.58</v>
      </c>
      <c r="S28" s="37">
        <v>0</v>
      </c>
      <c r="T28" s="45">
        <v>186757.16</v>
      </c>
      <c r="U28" s="46">
        <f t="shared" si="10"/>
        <v>186757.16</v>
      </c>
      <c r="V28" s="37">
        <v>0</v>
      </c>
      <c r="W28" s="45">
        <v>189728</v>
      </c>
      <c r="X28" s="46">
        <f t="shared" si="11"/>
        <v>189728</v>
      </c>
    </row>
    <row r="29" spans="1:24" s="3" customFormat="1" ht="20.65" customHeight="1" x14ac:dyDescent="0.2">
      <c r="A29" s="20"/>
      <c r="B29" s="30" t="s">
        <v>14</v>
      </c>
      <c r="C29" s="30"/>
      <c r="D29" s="21"/>
      <c r="E29" s="21"/>
      <c r="F29" s="21"/>
      <c r="G29" s="37">
        <v>0</v>
      </c>
      <c r="H29" s="45">
        <v>731482</v>
      </c>
      <c r="I29" s="46">
        <f t="shared" si="6"/>
        <v>731482</v>
      </c>
      <c r="J29" s="37">
        <v>0</v>
      </c>
      <c r="K29" s="45">
        <v>1427203</v>
      </c>
      <c r="L29" s="46">
        <f t="shared" si="7"/>
        <v>1427203</v>
      </c>
      <c r="M29" s="37">
        <v>0</v>
      </c>
      <c r="N29" s="45">
        <v>1536284</v>
      </c>
      <c r="O29" s="46">
        <f t="shared" si="8"/>
        <v>1536284</v>
      </c>
      <c r="P29" s="37">
        <v>0</v>
      </c>
      <c r="Q29" s="45">
        <v>1763251</v>
      </c>
      <c r="R29" s="46">
        <f t="shared" si="9"/>
        <v>1763251</v>
      </c>
      <c r="S29" s="37">
        <v>0</v>
      </c>
      <c r="T29" s="45">
        <v>484252.27</v>
      </c>
      <c r="U29" s="46">
        <f t="shared" si="10"/>
        <v>484252.27</v>
      </c>
      <c r="V29" s="37">
        <v>0</v>
      </c>
      <c r="W29" s="45">
        <v>381525</v>
      </c>
      <c r="X29" s="46">
        <f t="shared" si="11"/>
        <v>381525</v>
      </c>
    </row>
    <row r="30" spans="1:24" s="3" customFormat="1" ht="20.65" customHeight="1" x14ac:dyDescent="0.2">
      <c r="A30" s="20"/>
      <c r="B30" s="30" t="s">
        <v>15</v>
      </c>
      <c r="C30" s="30"/>
      <c r="D30" s="21"/>
      <c r="E30" s="21"/>
      <c r="F30" s="21"/>
      <c r="G30" s="37">
        <v>0</v>
      </c>
      <c r="H30" s="45">
        <v>1833996.98</v>
      </c>
      <c r="I30" s="46">
        <f t="shared" si="6"/>
        <v>1833996.98</v>
      </c>
      <c r="J30" s="37">
        <v>0</v>
      </c>
      <c r="K30" s="45">
        <v>3463128</v>
      </c>
      <c r="L30" s="46">
        <f t="shared" si="7"/>
        <v>3463128</v>
      </c>
      <c r="M30" s="37">
        <v>0</v>
      </c>
      <c r="N30" s="45">
        <v>3222341</v>
      </c>
      <c r="O30" s="46">
        <f t="shared" si="8"/>
        <v>3222341</v>
      </c>
      <c r="P30" s="37">
        <v>0</v>
      </c>
      <c r="Q30" s="45">
        <v>3163379.52</v>
      </c>
      <c r="R30" s="46">
        <f t="shared" si="9"/>
        <v>3163379.52</v>
      </c>
      <c r="S30" s="37">
        <v>0</v>
      </c>
      <c r="T30" s="45">
        <v>3068465</v>
      </c>
      <c r="U30" s="46">
        <f t="shared" si="10"/>
        <v>3068465</v>
      </c>
      <c r="V30" s="37">
        <v>0</v>
      </c>
      <c r="W30" s="45">
        <v>3165187</v>
      </c>
      <c r="X30" s="46">
        <f t="shared" si="11"/>
        <v>3165187</v>
      </c>
    </row>
    <row r="31" spans="1:24" s="3" customFormat="1" ht="20.65" customHeight="1" x14ac:dyDescent="0.2">
      <c r="A31" s="24"/>
      <c r="B31" s="25" t="s">
        <v>5</v>
      </c>
      <c r="C31" s="26"/>
      <c r="D31" s="27"/>
      <c r="E31" s="27"/>
      <c r="F31" s="27"/>
      <c r="G31" s="39">
        <f>SUM(G26:G30)</f>
        <v>0</v>
      </c>
      <c r="H31" s="40">
        <f>SUM(H26:H30)</f>
        <v>3715273.92</v>
      </c>
      <c r="I31" s="28">
        <f>SUM(G31:H31)</f>
        <v>3715273.92</v>
      </c>
      <c r="J31" s="39">
        <f>SUM(J26:J30)</f>
        <v>0</v>
      </c>
      <c r="K31" s="40">
        <f>SUM(K26:K30)</f>
        <v>9847741</v>
      </c>
      <c r="L31" s="28">
        <f>SUM(J31:K31)</f>
        <v>9847741</v>
      </c>
      <c r="M31" s="39">
        <f>SUM(M26:M30)</f>
        <v>0</v>
      </c>
      <c r="N31" s="40">
        <f>SUM(N26:N30)</f>
        <v>7226738.9000000004</v>
      </c>
      <c r="O31" s="28">
        <f>SUM(M31:N31)</f>
        <v>7226738.9000000004</v>
      </c>
      <c r="P31" s="39">
        <f>SUM(P26:P30)</f>
        <v>0</v>
      </c>
      <c r="Q31" s="40">
        <f>SUM(Q26:Q30)</f>
        <v>6171196.0999999996</v>
      </c>
      <c r="R31" s="28">
        <f>SUM(P31:Q31)</f>
        <v>6171196.0999999996</v>
      </c>
      <c r="S31" s="39">
        <f>SUM(S26:S30)</f>
        <v>0</v>
      </c>
      <c r="T31" s="40">
        <f>SUM(T26:T30)</f>
        <v>4361545.58</v>
      </c>
      <c r="U31" s="28">
        <f>SUM(S31:T31)</f>
        <v>4361545.58</v>
      </c>
      <c r="V31" s="39">
        <f>SUM(V26:V30)</f>
        <v>0</v>
      </c>
      <c r="W31" s="40">
        <f>SUM(W26:W30)</f>
        <v>5389695</v>
      </c>
      <c r="X31" s="28">
        <f>SUM(V31:W31)</f>
        <v>5389695</v>
      </c>
    </row>
    <row r="35" spans="1:24" s="6" customFormat="1" ht="20.65" customHeight="1" x14ac:dyDescent="0.2">
      <c r="A35" s="4"/>
      <c r="B35" s="4" t="s">
        <v>16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7" spans="1:24" ht="15" customHeight="1" x14ac:dyDescent="0.2">
      <c r="G37" s="53"/>
      <c r="H37" s="53"/>
      <c r="I37" s="53"/>
    </row>
    <row r="38" spans="1:24" s="3" customFormat="1" ht="20.65" customHeight="1" x14ac:dyDescent="0.2">
      <c r="A38" s="8"/>
      <c r="B38" s="9" t="s">
        <v>4</v>
      </c>
      <c r="C38" s="10"/>
      <c r="D38" s="10"/>
      <c r="E38" s="10"/>
      <c r="F38" s="10"/>
      <c r="G38" s="32" t="s">
        <v>47</v>
      </c>
      <c r="H38" s="33"/>
      <c r="I38" s="34"/>
      <c r="J38" s="32" t="s">
        <v>41</v>
      </c>
      <c r="K38" s="33"/>
      <c r="L38" s="34"/>
      <c r="M38" s="32" t="s">
        <v>48</v>
      </c>
      <c r="N38" s="33"/>
      <c r="O38" s="34"/>
      <c r="P38" s="32" t="s">
        <v>49</v>
      </c>
      <c r="Q38" s="33"/>
      <c r="R38" s="34"/>
      <c r="S38" s="56" t="s">
        <v>50</v>
      </c>
      <c r="T38" s="57"/>
      <c r="U38" s="58"/>
      <c r="V38" s="56" t="s">
        <v>51</v>
      </c>
      <c r="W38" s="57"/>
      <c r="X38" s="58"/>
    </row>
    <row r="39" spans="1:24" s="3" customFormat="1" ht="49.5" customHeight="1" x14ac:dyDescent="0.2">
      <c r="A39" s="11"/>
      <c r="B39" s="12" t="s">
        <v>0</v>
      </c>
      <c r="C39" s="13"/>
      <c r="D39" s="13"/>
      <c r="E39" s="13"/>
      <c r="F39" s="13"/>
      <c r="G39" s="35" t="s">
        <v>2</v>
      </c>
      <c r="H39" s="41" t="s">
        <v>1</v>
      </c>
      <c r="I39" s="42" t="s">
        <v>3</v>
      </c>
      <c r="J39" s="35" t="s">
        <v>2</v>
      </c>
      <c r="K39" s="41" t="s">
        <v>1</v>
      </c>
      <c r="L39" s="42" t="s">
        <v>3</v>
      </c>
      <c r="M39" s="35" t="s">
        <v>2</v>
      </c>
      <c r="N39" s="41" t="s">
        <v>1</v>
      </c>
      <c r="O39" s="42" t="s">
        <v>3</v>
      </c>
      <c r="P39" s="35" t="s">
        <v>2</v>
      </c>
      <c r="Q39" s="41" t="s">
        <v>1</v>
      </c>
      <c r="R39" s="42" t="s">
        <v>3</v>
      </c>
      <c r="S39" s="35" t="s">
        <v>2</v>
      </c>
      <c r="T39" s="41" t="s">
        <v>1</v>
      </c>
      <c r="U39" s="42" t="s">
        <v>3</v>
      </c>
      <c r="V39" s="35" t="s">
        <v>2</v>
      </c>
      <c r="W39" s="41" t="s">
        <v>1</v>
      </c>
      <c r="X39" s="42" t="s">
        <v>3</v>
      </c>
    </row>
    <row r="40" spans="1:24" s="3" customFormat="1" ht="9.75" customHeight="1" x14ac:dyDescent="0.2">
      <c r="A40" s="14"/>
      <c r="B40" s="15"/>
      <c r="C40" s="16"/>
      <c r="D40" s="16"/>
      <c r="E40" s="16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3" customFormat="1" ht="20.65" customHeight="1" x14ac:dyDescent="0.2">
      <c r="A41" s="18"/>
      <c r="B41" s="29" t="s">
        <v>17</v>
      </c>
      <c r="C41" s="29"/>
      <c r="D41" s="19"/>
      <c r="E41" s="19"/>
      <c r="F41" s="19"/>
      <c r="G41" s="36">
        <v>5270652</v>
      </c>
      <c r="H41" s="43">
        <v>1898821</v>
      </c>
      <c r="I41" s="44">
        <f>SUM(G41:H41)</f>
        <v>7169473</v>
      </c>
      <c r="J41" s="36">
        <v>8043298.2300000004</v>
      </c>
      <c r="K41" s="43">
        <v>2546368.67</v>
      </c>
      <c r="L41" s="44">
        <f>SUM(J41:K41)</f>
        <v>10589666.9</v>
      </c>
      <c r="M41" s="36">
        <v>7502108</v>
      </c>
      <c r="N41" s="43">
        <v>7436297</v>
      </c>
      <c r="O41" s="44">
        <f>SUM(M41:N41)</f>
        <v>14938405</v>
      </c>
      <c r="P41" s="36">
        <v>7010846</v>
      </c>
      <c r="Q41" s="43">
        <v>12053347</v>
      </c>
      <c r="R41" s="44">
        <f>P41+Q41</f>
        <v>19064193</v>
      </c>
      <c r="S41" s="36">
        <v>3547800</v>
      </c>
      <c r="T41" s="43">
        <v>18393698</v>
      </c>
      <c r="U41" s="44">
        <f>S41+T41</f>
        <v>21941498</v>
      </c>
      <c r="V41" s="36">
        <v>2199778</v>
      </c>
      <c r="W41" s="43">
        <v>14950367</v>
      </c>
      <c r="X41" s="44">
        <f>V41+W41</f>
        <v>17150145</v>
      </c>
    </row>
    <row r="42" spans="1:24" s="3" customFormat="1" ht="20.65" customHeight="1" x14ac:dyDescent="0.2">
      <c r="A42" s="20"/>
      <c r="B42" s="30" t="s">
        <v>18</v>
      </c>
      <c r="C42" s="30"/>
      <c r="D42" s="21"/>
      <c r="E42" s="21"/>
      <c r="F42" s="21"/>
      <c r="G42" s="37">
        <v>35588563</v>
      </c>
      <c r="H42" s="45">
        <v>1776295</v>
      </c>
      <c r="I42" s="46">
        <f t="shared" ref="I42:I64" si="12">SUM(G42:H42)</f>
        <v>37364858</v>
      </c>
      <c r="J42" s="37">
        <v>36716994.899999999</v>
      </c>
      <c r="K42" s="45">
        <v>3001269</v>
      </c>
      <c r="L42" s="46">
        <f t="shared" ref="L42:L66" si="13">SUM(J42:K42)</f>
        <v>39718263.899999999</v>
      </c>
      <c r="M42" s="37">
        <v>36900823.57</v>
      </c>
      <c r="N42" s="45">
        <v>6236392.5300000003</v>
      </c>
      <c r="O42" s="46">
        <f t="shared" ref="O42:O66" si="14">SUM(M42:N42)</f>
        <v>43137216.100000001</v>
      </c>
      <c r="P42" s="37">
        <v>39525056</v>
      </c>
      <c r="Q42" s="45">
        <v>6995255</v>
      </c>
      <c r="R42" s="46">
        <f t="shared" ref="R42:R61" si="15">SUM(P42:Q42)</f>
        <v>46520311</v>
      </c>
      <c r="S42" s="37">
        <v>42106525</v>
      </c>
      <c r="T42" s="45">
        <v>5407355</v>
      </c>
      <c r="U42" s="46">
        <f t="shared" ref="U42:U65" si="16">SUM(S42:T42)</f>
        <v>47513880</v>
      </c>
      <c r="V42" s="37">
        <v>20449258</v>
      </c>
      <c r="W42" s="45">
        <v>27812516</v>
      </c>
      <c r="X42" s="44">
        <f>V42+W42</f>
        <v>48261774</v>
      </c>
    </row>
    <row r="43" spans="1:24" s="3" customFormat="1" ht="20.65" customHeight="1" x14ac:dyDescent="0.2">
      <c r="A43" s="20"/>
      <c r="B43" s="30" t="s">
        <v>19</v>
      </c>
      <c r="C43" s="30"/>
      <c r="D43" s="21"/>
      <c r="E43" s="21"/>
      <c r="F43" s="21"/>
      <c r="G43" s="49"/>
      <c r="H43" s="50"/>
      <c r="I43" s="51">
        <f t="shared" si="12"/>
        <v>0</v>
      </c>
      <c r="J43" s="49"/>
      <c r="K43" s="50"/>
      <c r="L43" s="51">
        <f t="shared" si="13"/>
        <v>0</v>
      </c>
      <c r="M43" s="49"/>
      <c r="N43" s="50"/>
      <c r="O43" s="51">
        <f t="shared" si="14"/>
        <v>0</v>
      </c>
      <c r="P43" s="49"/>
      <c r="Q43" s="50"/>
      <c r="R43" s="51">
        <f t="shared" si="15"/>
        <v>0</v>
      </c>
      <c r="S43" s="49"/>
      <c r="T43" s="50"/>
      <c r="U43" s="51">
        <f t="shared" si="16"/>
        <v>0</v>
      </c>
      <c r="V43" s="49"/>
      <c r="W43" s="50"/>
      <c r="X43" s="51"/>
    </row>
    <row r="44" spans="1:24" s="3" customFormat="1" ht="20.65" customHeight="1" x14ac:dyDescent="0.2">
      <c r="A44" s="20"/>
      <c r="B44" s="30" t="s">
        <v>20</v>
      </c>
      <c r="C44" s="30"/>
      <c r="D44" s="21"/>
      <c r="E44" s="21"/>
      <c r="F44" s="21"/>
      <c r="G44" s="37">
        <v>17790487</v>
      </c>
      <c r="H44" s="45">
        <v>5236390</v>
      </c>
      <c r="I44" s="46">
        <f t="shared" si="12"/>
        <v>23026877</v>
      </c>
      <c r="J44" s="37">
        <v>24867905.18</v>
      </c>
      <c r="K44" s="45">
        <v>6260089.2699999996</v>
      </c>
      <c r="L44" s="46">
        <f t="shared" si="13"/>
        <v>31127994.449999999</v>
      </c>
      <c r="M44" s="37">
        <v>25758044.140000001</v>
      </c>
      <c r="N44" s="45">
        <v>11751807.16</v>
      </c>
      <c r="O44" s="46">
        <f t="shared" si="14"/>
        <v>37509851.299999997</v>
      </c>
      <c r="P44" s="37">
        <v>16989113</v>
      </c>
      <c r="Q44" s="45">
        <v>25443045</v>
      </c>
      <c r="R44" s="46">
        <f t="shared" si="15"/>
        <v>42432158</v>
      </c>
      <c r="S44" s="37">
        <v>18253820.890000001</v>
      </c>
      <c r="T44" s="45">
        <v>27083292.23</v>
      </c>
      <c r="U44" s="46">
        <f t="shared" si="16"/>
        <v>45337113.120000005</v>
      </c>
      <c r="V44" s="37">
        <v>18243828</v>
      </c>
      <c r="W44" s="45">
        <v>21535279</v>
      </c>
      <c r="X44" s="44">
        <f>V44+W44</f>
        <v>39779107</v>
      </c>
    </row>
    <row r="45" spans="1:24" s="3" customFormat="1" ht="20.65" customHeight="1" x14ac:dyDescent="0.2">
      <c r="A45" s="20"/>
      <c r="B45" s="30" t="s">
        <v>21</v>
      </c>
      <c r="C45" s="30"/>
      <c r="D45" s="21"/>
      <c r="E45" s="21"/>
      <c r="F45" s="21"/>
      <c r="G45" s="49"/>
      <c r="H45" s="50"/>
      <c r="I45" s="51">
        <f t="shared" si="12"/>
        <v>0</v>
      </c>
      <c r="J45" s="49"/>
      <c r="K45" s="50"/>
      <c r="L45" s="51">
        <f t="shared" si="13"/>
        <v>0</v>
      </c>
      <c r="M45" s="49"/>
      <c r="N45" s="50"/>
      <c r="O45" s="51">
        <f t="shared" si="14"/>
        <v>0</v>
      </c>
      <c r="P45" s="49"/>
      <c r="Q45" s="50"/>
      <c r="R45" s="51">
        <f t="shared" si="15"/>
        <v>0</v>
      </c>
      <c r="S45" s="49"/>
      <c r="T45" s="50"/>
      <c r="U45" s="51">
        <f t="shared" si="16"/>
        <v>0</v>
      </c>
      <c r="V45" s="49"/>
      <c r="W45" s="50"/>
      <c r="X45" s="51"/>
    </row>
    <row r="46" spans="1:24" s="3" customFormat="1" ht="20.65" customHeight="1" x14ac:dyDescent="0.2">
      <c r="A46" s="20"/>
      <c r="B46" s="30" t="s">
        <v>22</v>
      </c>
      <c r="C46" s="30"/>
      <c r="D46" s="21"/>
      <c r="E46" s="21"/>
      <c r="F46" s="21"/>
      <c r="G46" s="37">
        <v>2368150</v>
      </c>
      <c r="H46" s="45">
        <v>7415347</v>
      </c>
      <c r="I46" s="46">
        <f t="shared" si="12"/>
        <v>9783497</v>
      </c>
      <c r="J46" s="37">
        <v>0</v>
      </c>
      <c r="K46" s="45">
        <v>11443492.84</v>
      </c>
      <c r="L46" s="46">
        <f t="shared" si="13"/>
        <v>11443492.84</v>
      </c>
      <c r="M46" s="37">
        <v>0</v>
      </c>
      <c r="N46" s="45">
        <v>14848870.449999999</v>
      </c>
      <c r="O46" s="46">
        <f t="shared" si="14"/>
        <v>14848870.449999999</v>
      </c>
      <c r="P46" s="37">
        <v>5566363</v>
      </c>
      <c r="Q46" s="45">
        <v>10895911</v>
      </c>
      <c r="R46" s="46">
        <f t="shared" si="15"/>
        <v>16462274</v>
      </c>
      <c r="S46" s="37">
        <v>4766232</v>
      </c>
      <c r="T46" s="45">
        <v>14536392</v>
      </c>
      <c r="U46" s="46">
        <f t="shared" si="16"/>
        <v>19302624</v>
      </c>
      <c r="V46" s="37">
        <v>4766569</v>
      </c>
      <c r="W46" s="45">
        <v>14549684</v>
      </c>
      <c r="X46" s="44">
        <f t="shared" ref="X46:X52" si="17">V46+W46</f>
        <v>19316253</v>
      </c>
    </row>
    <row r="47" spans="1:24" s="3" customFormat="1" ht="20.65" customHeight="1" x14ac:dyDescent="0.2">
      <c r="A47" s="20"/>
      <c r="B47" s="30" t="s">
        <v>23</v>
      </c>
      <c r="C47" s="30"/>
      <c r="D47" s="21"/>
      <c r="E47" s="21"/>
      <c r="F47" s="21"/>
      <c r="G47" s="37">
        <v>3500000</v>
      </c>
      <c r="H47" s="45">
        <v>13295420</v>
      </c>
      <c r="I47" s="46">
        <f t="shared" si="12"/>
        <v>16795420</v>
      </c>
      <c r="J47" s="37">
        <v>3500000</v>
      </c>
      <c r="K47" s="45">
        <v>15278775.289999999</v>
      </c>
      <c r="L47" s="46">
        <f t="shared" si="13"/>
        <v>18778775.289999999</v>
      </c>
      <c r="M47" s="37">
        <v>3500000</v>
      </c>
      <c r="N47" s="45">
        <v>18436816.379999999</v>
      </c>
      <c r="O47" s="46">
        <f t="shared" si="14"/>
        <v>21936816.379999999</v>
      </c>
      <c r="P47" s="37">
        <v>3500000</v>
      </c>
      <c r="Q47" s="45">
        <v>27975643</v>
      </c>
      <c r="R47" s="46">
        <f t="shared" si="15"/>
        <v>31475643</v>
      </c>
      <c r="S47" s="37">
        <v>3500000</v>
      </c>
      <c r="T47" s="45">
        <v>40238075</v>
      </c>
      <c r="U47" s="46">
        <f t="shared" si="16"/>
        <v>43738075</v>
      </c>
      <c r="V47" s="37">
        <v>3513898</v>
      </c>
      <c r="W47" s="45">
        <v>48707061</v>
      </c>
      <c r="X47" s="44">
        <f t="shared" si="17"/>
        <v>52220959</v>
      </c>
    </row>
    <row r="48" spans="1:24" s="3" customFormat="1" ht="20.65" customHeight="1" x14ac:dyDescent="0.2">
      <c r="A48" s="20"/>
      <c r="B48" s="30" t="s">
        <v>24</v>
      </c>
      <c r="C48" s="30"/>
      <c r="D48" s="21"/>
      <c r="E48" s="21"/>
      <c r="F48" s="21"/>
      <c r="G48" s="37">
        <v>6150000</v>
      </c>
      <c r="H48" s="45">
        <v>7538218.4899999993</v>
      </c>
      <c r="I48" s="46">
        <f t="shared" si="12"/>
        <v>13688218.489999998</v>
      </c>
      <c r="J48" s="37">
        <v>32500000</v>
      </c>
      <c r="K48" s="45">
        <v>7217092</v>
      </c>
      <c r="L48" s="46">
        <f t="shared" si="13"/>
        <v>39717092</v>
      </c>
      <c r="M48" s="37">
        <v>41000000</v>
      </c>
      <c r="N48" s="45">
        <v>7392652.1200000001</v>
      </c>
      <c r="O48" s="46">
        <f t="shared" si="14"/>
        <v>48392652.119999997</v>
      </c>
      <c r="P48" s="37">
        <v>10300000</v>
      </c>
      <c r="Q48" s="45">
        <v>16636116</v>
      </c>
      <c r="R48" s="46">
        <f t="shared" si="15"/>
        <v>26936116</v>
      </c>
      <c r="S48" s="37">
        <v>0</v>
      </c>
      <c r="T48" s="45">
        <v>24174564</v>
      </c>
      <c r="U48" s="46">
        <f t="shared" si="16"/>
        <v>24174564</v>
      </c>
      <c r="V48" s="37">
        <v>0</v>
      </c>
      <c r="W48" s="45">
        <v>20271352</v>
      </c>
      <c r="X48" s="44">
        <f t="shared" si="17"/>
        <v>20271352</v>
      </c>
    </row>
    <row r="49" spans="1:24" s="3" customFormat="1" ht="20.65" customHeight="1" x14ac:dyDescent="0.2">
      <c r="A49" s="20"/>
      <c r="B49" s="30" t="s">
        <v>25</v>
      </c>
      <c r="C49" s="30"/>
      <c r="D49" s="21"/>
      <c r="E49" s="21"/>
      <c r="F49" s="21"/>
      <c r="G49" s="37">
        <v>2883</v>
      </c>
      <c r="H49" s="45">
        <v>6301991</v>
      </c>
      <c r="I49" s="46">
        <f t="shared" si="12"/>
        <v>6304874</v>
      </c>
      <c r="J49" s="37">
        <v>2883</v>
      </c>
      <c r="K49" s="45">
        <v>7157326</v>
      </c>
      <c r="L49" s="46">
        <f t="shared" si="13"/>
        <v>7160209</v>
      </c>
      <c r="M49" s="37">
        <v>2883.16</v>
      </c>
      <c r="N49" s="45">
        <v>7003708.9000000004</v>
      </c>
      <c r="O49" s="46">
        <f t="shared" si="14"/>
        <v>7006592.0600000005</v>
      </c>
      <c r="P49" s="37">
        <v>2883</v>
      </c>
      <c r="Q49" s="45">
        <v>7111938</v>
      </c>
      <c r="R49" s="46">
        <f t="shared" si="15"/>
        <v>7114821</v>
      </c>
      <c r="S49" s="37">
        <v>2883</v>
      </c>
      <c r="T49" s="45">
        <v>10270888</v>
      </c>
      <c r="U49" s="46">
        <f t="shared" si="16"/>
        <v>10273771</v>
      </c>
      <c r="V49" s="37">
        <v>2883</v>
      </c>
      <c r="W49" s="45">
        <v>9709257</v>
      </c>
      <c r="X49" s="46">
        <f t="shared" si="17"/>
        <v>9712140</v>
      </c>
    </row>
    <row r="50" spans="1:24" s="3" customFormat="1" ht="20.65" customHeight="1" x14ac:dyDescent="0.2">
      <c r="A50" s="20"/>
      <c r="B50" s="30" t="s">
        <v>26</v>
      </c>
      <c r="C50" s="30"/>
      <c r="D50" s="21"/>
      <c r="E50" s="21"/>
      <c r="F50" s="21"/>
      <c r="G50" s="37">
        <v>20802173</v>
      </c>
      <c r="H50" s="45">
        <v>4782679.01</v>
      </c>
      <c r="I50" s="46">
        <f t="shared" si="12"/>
        <v>25584852.009999998</v>
      </c>
      <c r="J50" s="37">
        <v>20093497</v>
      </c>
      <c r="K50" s="45">
        <v>4018772</v>
      </c>
      <c r="L50" s="46">
        <f t="shared" si="13"/>
        <v>24112269</v>
      </c>
      <c r="M50" s="37">
        <v>19895946</v>
      </c>
      <c r="N50" s="45">
        <v>4908810.2400000002</v>
      </c>
      <c r="O50" s="46">
        <f t="shared" si="14"/>
        <v>24804756.240000002</v>
      </c>
      <c r="P50" s="37">
        <v>20250959</v>
      </c>
      <c r="Q50" s="45">
        <v>5695082</v>
      </c>
      <c r="R50" s="46">
        <f t="shared" si="15"/>
        <v>25946041</v>
      </c>
      <c r="S50" s="37">
        <v>20766317</v>
      </c>
      <c r="T50" s="45">
        <v>7567652</v>
      </c>
      <c r="U50" s="46">
        <f t="shared" si="16"/>
        <v>28333969</v>
      </c>
      <c r="V50" s="37">
        <v>23744974</v>
      </c>
      <c r="W50" s="45">
        <v>6428121</v>
      </c>
      <c r="X50" s="46">
        <f t="shared" si="17"/>
        <v>30173095</v>
      </c>
    </row>
    <row r="51" spans="1:24" s="3" customFormat="1" ht="20.65" customHeight="1" x14ac:dyDescent="0.2">
      <c r="A51" s="20"/>
      <c r="B51" s="30" t="s">
        <v>44</v>
      </c>
      <c r="C51" s="30"/>
      <c r="D51" s="21"/>
      <c r="E51" s="21"/>
      <c r="F51" s="21"/>
      <c r="G51" s="37">
        <v>0</v>
      </c>
      <c r="H51" s="45">
        <v>19051555</v>
      </c>
      <c r="I51" s="46">
        <f t="shared" si="12"/>
        <v>19051555</v>
      </c>
      <c r="J51" s="37">
        <v>0</v>
      </c>
      <c r="K51" s="45">
        <v>12150430</v>
      </c>
      <c r="L51" s="46">
        <f t="shared" si="13"/>
        <v>12150430</v>
      </c>
      <c r="M51" s="37">
        <v>177135.19</v>
      </c>
      <c r="N51" s="45">
        <v>12767833.35</v>
      </c>
      <c r="O51" s="46">
        <f t="shared" si="14"/>
        <v>12944968.539999999</v>
      </c>
      <c r="P51" s="37">
        <v>7635743.1699999999</v>
      </c>
      <c r="Q51" s="45">
        <v>4705931.6399999997</v>
      </c>
      <c r="R51" s="46">
        <f t="shared" si="15"/>
        <v>12341674.809999999</v>
      </c>
      <c r="S51" s="37">
        <v>10197672</v>
      </c>
      <c r="T51" s="45">
        <v>3288831</v>
      </c>
      <c r="U51" s="46">
        <f t="shared" si="16"/>
        <v>13486503</v>
      </c>
      <c r="V51" s="37">
        <v>14098153</v>
      </c>
      <c r="W51" s="45">
        <v>2053939</v>
      </c>
      <c r="X51" s="46">
        <f t="shared" si="17"/>
        <v>16152092</v>
      </c>
    </row>
    <row r="52" spans="1:24" s="3" customFormat="1" ht="20.65" customHeight="1" x14ac:dyDescent="0.2">
      <c r="A52" s="20"/>
      <c r="B52" s="30" t="s">
        <v>45</v>
      </c>
      <c r="C52" s="30"/>
      <c r="D52" s="21"/>
      <c r="E52" s="21"/>
      <c r="F52" s="21"/>
      <c r="G52" s="37">
        <v>7240222</v>
      </c>
      <c r="H52" s="45">
        <v>289797</v>
      </c>
      <c r="I52" s="46">
        <f t="shared" si="12"/>
        <v>7530019</v>
      </c>
      <c r="J52" s="37">
        <v>4250165</v>
      </c>
      <c r="K52" s="45">
        <v>263453</v>
      </c>
      <c r="L52" s="46">
        <f t="shared" si="13"/>
        <v>4513618</v>
      </c>
      <c r="M52" s="37">
        <v>11650000</v>
      </c>
      <c r="N52" s="45">
        <v>317698</v>
      </c>
      <c r="O52" s="46">
        <f t="shared" si="14"/>
        <v>11967698</v>
      </c>
      <c r="P52" s="37">
        <v>17000000</v>
      </c>
      <c r="Q52" s="45">
        <v>1063638</v>
      </c>
      <c r="R52" s="46">
        <f t="shared" si="15"/>
        <v>18063638</v>
      </c>
      <c r="S52" s="37">
        <v>21000000</v>
      </c>
      <c r="T52" s="45">
        <v>1073615</v>
      </c>
      <c r="U52" s="46">
        <f t="shared" si="16"/>
        <v>22073615</v>
      </c>
      <c r="V52" s="37">
        <v>22500000</v>
      </c>
      <c r="W52" s="45">
        <v>1144182</v>
      </c>
      <c r="X52" s="46">
        <f t="shared" si="17"/>
        <v>23644182</v>
      </c>
    </row>
    <row r="53" spans="1:24" s="3" customFormat="1" ht="20.65" customHeight="1" x14ac:dyDescent="0.2">
      <c r="A53" s="20"/>
      <c r="B53" s="30" t="s">
        <v>27</v>
      </c>
      <c r="C53" s="30"/>
      <c r="D53" s="21"/>
      <c r="E53" s="21"/>
      <c r="F53" s="21"/>
      <c r="G53" s="37">
        <v>2581519</v>
      </c>
      <c r="H53" s="45">
        <v>1617649</v>
      </c>
      <c r="I53" s="46">
        <f t="shared" si="12"/>
        <v>4199168</v>
      </c>
      <c r="J53" s="49"/>
      <c r="K53" s="50"/>
      <c r="L53" s="51">
        <f t="shared" si="13"/>
        <v>0</v>
      </c>
      <c r="M53" s="49"/>
      <c r="N53" s="50"/>
      <c r="O53" s="51">
        <f t="shared" si="14"/>
        <v>0</v>
      </c>
      <c r="P53" s="49"/>
      <c r="Q53" s="50"/>
      <c r="R53" s="51">
        <f t="shared" si="15"/>
        <v>0</v>
      </c>
      <c r="S53" s="49"/>
      <c r="T53" s="50"/>
      <c r="U53" s="51">
        <f t="shared" si="16"/>
        <v>0</v>
      </c>
      <c r="V53" s="49"/>
      <c r="W53" s="50"/>
      <c r="X53" s="51"/>
    </row>
    <row r="54" spans="1:24" s="3" customFormat="1" ht="20.65" customHeight="1" x14ac:dyDescent="0.2">
      <c r="A54" s="20"/>
      <c r="B54" s="30" t="s">
        <v>28</v>
      </c>
      <c r="C54" s="30"/>
      <c r="D54" s="21"/>
      <c r="E54" s="21"/>
      <c r="F54" s="21"/>
      <c r="G54" s="37">
        <v>2271512</v>
      </c>
      <c r="H54" s="45">
        <v>9506522</v>
      </c>
      <c r="I54" s="46">
        <f t="shared" si="12"/>
        <v>11778034</v>
      </c>
      <c r="J54" s="49"/>
      <c r="K54" s="50"/>
      <c r="L54" s="51">
        <f t="shared" si="13"/>
        <v>0</v>
      </c>
      <c r="M54" s="49"/>
      <c r="N54" s="50"/>
      <c r="O54" s="51">
        <f t="shared" si="14"/>
        <v>0</v>
      </c>
      <c r="P54" s="49"/>
      <c r="Q54" s="50"/>
      <c r="R54" s="51">
        <f t="shared" si="15"/>
        <v>0</v>
      </c>
      <c r="S54" s="49"/>
      <c r="T54" s="50"/>
      <c r="U54" s="51">
        <f t="shared" si="16"/>
        <v>0</v>
      </c>
      <c r="V54" s="49"/>
      <c r="W54" s="50"/>
      <c r="X54" s="51"/>
    </row>
    <row r="55" spans="1:24" s="3" customFormat="1" ht="20.65" customHeight="1" x14ac:dyDescent="0.2">
      <c r="A55" s="20"/>
      <c r="B55" s="30" t="s">
        <v>29</v>
      </c>
      <c r="C55" s="30"/>
      <c r="D55" s="21"/>
      <c r="E55" s="21"/>
      <c r="F55" s="21"/>
      <c r="G55" s="37">
        <v>2386682</v>
      </c>
      <c r="H55" s="45">
        <v>1729470</v>
      </c>
      <c r="I55" s="46">
        <f t="shared" si="12"/>
        <v>4116152</v>
      </c>
      <c r="J55" s="37">
        <v>0</v>
      </c>
      <c r="K55" s="45">
        <v>3864160</v>
      </c>
      <c r="L55" s="46">
        <f t="shared" si="13"/>
        <v>3864160</v>
      </c>
      <c r="M55" s="37">
        <v>0</v>
      </c>
      <c r="N55" s="45">
        <v>390372.58</v>
      </c>
      <c r="O55" s="46">
        <f t="shared" si="14"/>
        <v>390372.58</v>
      </c>
      <c r="P55" s="37">
        <v>0</v>
      </c>
      <c r="Q55" s="45">
        <v>8536034</v>
      </c>
      <c r="R55" s="46">
        <f t="shared" si="15"/>
        <v>8536034</v>
      </c>
      <c r="S55" s="37">
        <v>0</v>
      </c>
      <c r="T55" s="45">
        <v>9713919</v>
      </c>
      <c r="U55" s="46">
        <f t="shared" si="16"/>
        <v>9713919</v>
      </c>
      <c r="V55" s="37">
        <v>0</v>
      </c>
      <c r="W55" s="45">
        <v>18933624</v>
      </c>
      <c r="X55" s="46">
        <f>V55+W55</f>
        <v>18933624</v>
      </c>
    </row>
    <row r="56" spans="1:24" s="3" customFormat="1" ht="20.65" customHeight="1" x14ac:dyDescent="0.2">
      <c r="A56" s="20"/>
      <c r="B56" s="30" t="s">
        <v>30</v>
      </c>
      <c r="C56" s="30"/>
      <c r="D56" s="21"/>
      <c r="E56" s="21"/>
      <c r="F56" s="21"/>
      <c r="G56" s="37">
        <v>12438714</v>
      </c>
      <c r="H56" s="45">
        <v>1001886</v>
      </c>
      <c r="I56" s="46">
        <f t="shared" si="12"/>
        <v>13440600</v>
      </c>
      <c r="J56" s="49"/>
      <c r="K56" s="50"/>
      <c r="L56" s="51">
        <f t="shared" si="13"/>
        <v>0</v>
      </c>
      <c r="M56" s="49"/>
      <c r="N56" s="50"/>
      <c r="O56" s="51">
        <f t="shared" si="14"/>
        <v>0</v>
      </c>
      <c r="P56" s="49"/>
      <c r="Q56" s="50"/>
      <c r="R56" s="51">
        <f t="shared" si="15"/>
        <v>0</v>
      </c>
      <c r="S56" s="49"/>
      <c r="T56" s="50"/>
      <c r="U56" s="51">
        <f t="shared" si="16"/>
        <v>0</v>
      </c>
      <c r="V56" s="49"/>
      <c r="W56" s="50"/>
      <c r="X56" s="51"/>
    </row>
    <row r="57" spans="1:24" s="3" customFormat="1" ht="20.65" customHeight="1" x14ac:dyDescent="0.2">
      <c r="A57" s="20"/>
      <c r="B57" s="30" t="s">
        <v>31</v>
      </c>
      <c r="C57" s="30"/>
      <c r="D57" s="21"/>
      <c r="E57" s="21"/>
      <c r="F57" s="21"/>
      <c r="G57" s="49"/>
      <c r="H57" s="50"/>
      <c r="I57" s="51">
        <f t="shared" si="12"/>
        <v>0</v>
      </c>
      <c r="J57" s="49"/>
      <c r="K57" s="50"/>
      <c r="L57" s="51">
        <f t="shared" si="13"/>
        <v>0</v>
      </c>
      <c r="M57" s="49"/>
      <c r="N57" s="50"/>
      <c r="O57" s="51">
        <f t="shared" si="14"/>
        <v>0</v>
      </c>
      <c r="P57" s="49"/>
      <c r="Q57" s="50"/>
      <c r="R57" s="51">
        <f t="shared" si="15"/>
        <v>0</v>
      </c>
      <c r="S57" s="49"/>
      <c r="T57" s="50"/>
      <c r="U57" s="51">
        <f t="shared" si="16"/>
        <v>0</v>
      </c>
      <c r="V57" s="49"/>
      <c r="W57" s="50"/>
      <c r="X57" s="51"/>
    </row>
    <row r="58" spans="1:24" s="3" customFormat="1" ht="20.65" customHeight="1" x14ac:dyDescent="0.2">
      <c r="A58" s="20"/>
      <c r="B58" s="30" t="s">
        <v>32</v>
      </c>
      <c r="C58" s="30"/>
      <c r="D58" s="21"/>
      <c r="E58" s="21"/>
      <c r="F58" s="21"/>
      <c r="G58" s="49"/>
      <c r="H58" s="50"/>
      <c r="I58" s="51">
        <f t="shared" si="12"/>
        <v>0</v>
      </c>
      <c r="J58" s="49"/>
      <c r="K58" s="50"/>
      <c r="L58" s="51">
        <f t="shared" si="13"/>
        <v>0</v>
      </c>
      <c r="M58" s="49"/>
      <c r="N58" s="50"/>
      <c r="O58" s="51">
        <f t="shared" si="14"/>
        <v>0</v>
      </c>
      <c r="P58" s="49"/>
      <c r="Q58" s="50"/>
      <c r="R58" s="51">
        <f t="shared" si="15"/>
        <v>0</v>
      </c>
      <c r="S58" s="49"/>
      <c r="T58" s="50"/>
      <c r="U58" s="51">
        <f t="shared" si="16"/>
        <v>0</v>
      </c>
      <c r="V58" s="49"/>
      <c r="W58" s="50"/>
      <c r="X58" s="51"/>
    </row>
    <row r="59" spans="1:24" s="3" customFormat="1" ht="20.65" customHeight="1" x14ac:dyDescent="0.2">
      <c r="A59" s="20"/>
      <c r="B59" s="30" t="s">
        <v>46</v>
      </c>
      <c r="C59" s="30"/>
      <c r="D59" s="21"/>
      <c r="E59" s="21"/>
      <c r="F59" s="21"/>
      <c r="G59" s="37">
        <v>8550000</v>
      </c>
      <c r="H59" s="45">
        <v>2442554</v>
      </c>
      <c r="I59" s="46">
        <f t="shared" si="12"/>
        <v>10992554</v>
      </c>
      <c r="J59" s="37">
        <v>2250000</v>
      </c>
      <c r="K59" s="45">
        <v>2058287</v>
      </c>
      <c r="L59" s="46">
        <f t="shared" si="13"/>
        <v>4308287</v>
      </c>
      <c r="M59" s="37">
        <v>0</v>
      </c>
      <c r="N59" s="45">
        <v>3636220.52</v>
      </c>
      <c r="O59" s="46">
        <f t="shared" si="14"/>
        <v>3636220.52</v>
      </c>
      <c r="P59" s="49"/>
      <c r="Q59" s="50"/>
      <c r="R59" s="51">
        <f t="shared" si="15"/>
        <v>0</v>
      </c>
      <c r="S59" s="49"/>
      <c r="T59" s="50"/>
      <c r="U59" s="51">
        <f t="shared" si="16"/>
        <v>0</v>
      </c>
      <c r="V59" s="49"/>
      <c r="W59" s="50"/>
      <c r="X59" s="51"/>
    </row>
    <row r="60" spans="1:24" s="3" customFormat="1" ht="20.65" customHeight="1" x14ac:dyDescent="0.2">
      <c r="A60" s="20"/>
      <c r="B60" s="30" t="s">
        <v>33</v>
      </c>
      <c r="C60" s="30"/>
      <c r="D60" s="21"/>
      <c r="E60" s="21"/>
      <c r="F60" s="21"/>
      <c r="G60" s="37">
        <v>6300616</v>
      </c>
      <c r="H60" s="45">
        <v>11502673</v>
      </c>
      <c r="I60" s="46">
        <f t="shared" si="12"/>
        <v>17803289</v>
      </c>
      <c r="J60" s="49"/>
      <c r="K60" s="50"/>
      <c r="L60" s="51">
        <f t="shared" si="13"/>
        <v>0</v>
      </c>
      <c r="M60" s="49"/>
      <c r="N60" s="50"/>
      <c r="O60" s="51">
        <f t="shared" si="14"/>
        <v>0</v>
      </c>
      <c r="P60" s="49"/>
      <c r="Q60" s="50"/>
      <c r="R60" s="51">
        <f t="shared" si="15"/>
        <v>0</v>
      </c>
      <c r="S60" s="49"/>
      <c r="T60" s="50"/>
      <c r="U60" s="51">
        <f t="shared" si="16"/>
        <v>0</v>
      </c>
      <c r="V60" s="49"/>
      <c r="W60" s="50"/>
      <c r="X60" s="51"/>
    </row>
    <row r="61" spans="1:24" s="3" customFormat="1" ht="20.65" customHeight="1" x14ac:dyDescent="0.2">
      <c r="A61" s="20"/>
      <c r="B61" s="30" t="s">
        <v>34</v>
      </c>
      <c r="C61" s="30"/>
      <c r="D61" s="21"/>
      <c r="E61" s="21"/>
      <c r="F61" s="21"/>
      <c r="G61" s="49"/>
      <c r="H61" s="50"/>
      <c r="I61" s="51">
        <f t="shared" si="12"/>
        <v>0</v>
      </c>
      <c r="J61" s="49"/>
      <c r="K61" s="50"/>
      <c r="L61" s="51">
        <f t="shared" si="13"/>
        <v>0</v>
      </c>
      <c r="M61" s="49"/>
      <c r="N61" s="50"/>
      <c r="O61" s="51">
        <f t="shared" si="14"/>
        <v>0</v>
      </c>
      <c r="P61" s="49"/>
      <c r="Q61" s="50"/>
      <c r="R61" s="51">
        <f t="shared" si="15"/>
        <v>0</v>
      </c>
      <c r="S61" s="49"/>
      <c r="T61" s="50"/>
      <c r="U61" s="51">
        <f t="shared" si="16"/>
        <v>0</v>
      </c>
      <c r="V61" s="49"/>
      <c r="W61" s="50"/>
      <c r="X61" s="51"/>
    </row>
    <row r="62" spans="1:24" s="3" customFormat="1" ht="20.65" customHeight="1" x14ac:dyDescent="0.2">
      <c r="A62" s="20"/>
      <c r="B62" s="30" t="s">
        <v>35</v>
      </c>
      <c r="C62" s="30"/>
      <c r="D62" s="21"/>
      <c r="E62" s="21"/>
      <c r="F62" s="21"/>
      <c r="G62" s="37">
        <v>50389378.689999998</v>
      </c>
      <c r="H62" s="45">
        <v>27145315.25</v>
      </c>
      <c r="I62" s="46">
        <f t="shared" si="12"/>
        <v>77534693.939999998</v>
      </c>
      <c r="J62" s="37">
        <v>41857681</v>
      </c>
      <c r="K62" s="45">
        <v>15876040</v>
      </c>
      <c r="L62" s="46">
        <f t="shared" si="13"/>
        <v>57733721</v>
      </c>
      <c r="M62" s="37">
        <v>30378518</v>
      </c>
      <c r="N62" s="45">
        <v>13310032.91</v>
      </c>
      <c r="O62" s="46">
        <f t="shared" si="14"/>
        <v>43688550.909999996</v>
      </c>
      <c r="P62" s="37">
        <v>34725572</v>
      </c>
      <c r="Q62" s="45">
        <v>18047924</v>
      </c>
      <c r="R62" s="46">
        <f t="shared" ref="R62:R65" si="18">SUM(P62:Q62)</f>
        <v>52773496</v>
      </c>
      <c r="S62" s="37">
        <v>39994199</v>
      </c>
      <c r="T62" s="45">
        <v>15360624</v>
      </c>
      <c r="U62" s="46">
        <f t="shared" si="16"/>
        <v>55354823</v>
      </c>
      <c r="V62" s="37">
        <v>39747391</v>
      </c>
      <c r="W62" s="45">
        <v>14698942</v>
      </c>
      <c r="X62" s="46">
        <f>V62+W62</f>
        <v>54446333</v>
      </c>
    </row>
    <row r="63" spans="1:24" s="3" customFormat="1" ht="20.65" customHeight="1" x14ac:dyDescent="0.2">
      <c r="A63" s="20"/>
      <c r="B63" s="30" t="s">
        <v>36</v>
      </c>
      <c r="C63" s="30"/>
      <c r="D63" s="21"/>
      <c r="E63" s="21"/>
      <c r="F63" s="21"/>
      <c r="G63" s="37">
        <v>937876.76</v>
      </c>
      <c r="H63" s="45">
        <v>10973469.92</v>
      </c>
      <c r="I63" s="46">
        <f t="shared" si="12"/>
        <v>11911346.68</v>
      </c>
      <c r="J63" s="37">
        <v>1114932.8899999999</v>
      </c>
      <c r="K63" s="45">
        <v>13977536</v>
      </c>
      <c r="L63" s="46">
        <f t="shared" si="13"/>
        <v>15092468.890000001</v>
      </c>
      <c r="M63" s="37">
        <v>115211.35</v>
      </c>
      <c r="N63" s="45">
        <v>16929399.82</v>
      </c>
      <c r="O63" s="46">
        <f t="shared" si="14"/>
        <v>17044611.170000002</v>
      </c>
      <c r="P63" s="37">
        <v>750532</v>
      </c>
      <c r="Q63" s="45">
        <v>17348535</v>
      </c>
      <c r="R63" s="46">
        <f t="shared" si="18"/>
        <v>18099067</v>
      </c>
      <c r="S63" s="37">
        <v>4588882.53</v>
      </c>
      <c r="T63" s="45">
        <v>16121407.960000001</v>
      </c>
      <c r="U63" s="46">
        <f t="shared" si="16"/>
        <v>20710290.490000002</v>
      </c>
      <c r="V63" s="37">
        <v>4432712</v>
      </c>
      <c r="W63" s="45">
        <v>15265064</v>
      </c>
      <c r="X63" s="46">
        <f>V63+W63</f>
        <v>19697776</v>
      </c>
    </row>
    <row r="64" spans="1:24" s="3" customFormat="1" ht="20.65" customHeight="1" x14ac:dyDescent="0.2">
      <c r="A64" s="20"/>
      <c r="B64" s="30" t="s">
        <v>37</v>
      </c>
      <c r="C64" s="30"/>
      <c r="D64" s="21"/>
      <c r="E64" s="21"/>
      <c r="F64" s="21"/>
      <c r="G64" s="37">
        <v>500000</v>
      </c>
      <c r="H64" s="45">
        <v>912955.43</v>
      </c>
      <c r="I64" s="46">
        <f t="shared" si="12"/>
        <v>1412955.4300000002</v>
      </c>
      <c r="J64" s="37">
        <v>0</v>
      </c>
      <c r="K64" s="45">
        <v>1755990</v>
      </c>
      <c r="L64" s="46">
        <f t="shared" si="13"/>
        <v>1755990</v>
      </c>
      <c r="M64" s="37">
        <v>0</v>
      </c>
      <c r="N64" s="45">
        <v>2597605.92</v>
      </c>
      <c r="O64" s="46">
        <f t="shared" si="14"/>
        <v>2597605.92</v>
      </c>
      <c r="P64" s="37">
        <v>0</v>
      </c>
      <c r="Q64" s="45">
        <v>2954605</v>
      </c>
      <c r="R64" s="46">
        <f t="shared" si="18"/>
        <v>2954605</v>
      </c>
      <c r="S64" s="37">
        <v>0</v>
      </c>
      <c r="T64" s="45">
        <v>3130910.97</v>
      </c>
      <c r="U64" s="46">
        <f t="shared" si="16"/>
        <v>3130910.97</v>
      </c>
      <c r="V64" s="37">
        <v>0</v>
      </c>
      <c r="W64" s="45">
        <v>3172440</v>
      </c>
      <c r="X64" s="46">
        <f>V64+W64</f>
        <v>3172440</v>
      </c>
    </row>
    <row r="65" spans="1:25" s="3" customFormat="1" ht="20.65" customHeight="1" x14ac:dyDescent="0.2">
      <c r="A65" s="20"/>
      <c r="B65" s="30" t="s">
        <v>42</v>
      </c>
      <c r="C65" s="30"/>
      <c r="D65" s="21"/>
      <c r="E65" s="21"/>
      <c r="F65" s="21"/>
      <c r="G65" s="49"/>
      <c r="H65" s="50"/>
      <c r="I65" s="51"/>
      <c r="J65" s="37">
        <v>5122680.1500000004</v>
      </c>
      <c r="K65" s="45">
        <v>22114290</v>
      </c>
      <c r="L65" s="46">
        <f t="shared" si="13"/>
        <v>27236970.149999999</v>
      </c>
      <c r="M65" s="37">
        <v>1632627.48</v>
      </c>
      <c r="N65" s="45">
        <v>19046235.18</v>
      </c>
      <c r="O65" s="46">
        <f t="shared" si="14"/>
        <v>20678862.66</v>
      </c>
      <c r="P65" s="37">
        <v>1372751</v>
      </c>
      <c r="Q65" s="45">
        <v>21108857</v>
      </c>
      <c r="R65" s="46">
        <f t="shared" si="18"/>
        <v>22481608</v>
      </c>
      <c r="S65" s="37">
        <v>7272108</v>
      </c>
      <c r="T65" s="45">
        <v>16343691</v>
      </c>
      <c r="U65" s="46">
        <f t="shared" si="16"/>
        <v>23615799</v>
      </c>
      <c r="V65" s="37">
        <v>7022127</v>
      </c>
      <c r="W65" s="45">
        <v>15517308</v>
      </c>
      <c r="X65" s="46">
        <f>V65+W65</f>
        <v>22539435</v>
      </c>
    </row>
    <row r="66" spans="1:25" s="3" customFormat="1" ht="20.65" customHeight="1" x14ac:dyDescent="0.2">
      <c r="A66" s="20"/>
      <c r="B66" s="30" t="s">
        <v>43</v>
      </c>
      <c r="C66" s="30"/>
      <c r="D66" s="21"/>
      <c r="E66" s="21"/>
      <c r="F66" s="21"/>
      <c r="G66" s="49"/>
      <c r="H66" s="50"/>
      <c r="I66" s="51"/>
      <c r="J66" s="37">
        <v>5067731</v>
      </c>
      <c r="K66" s="45">
        <v>1311416</v>
      </c>
      <c r="L66" s="46">
        <f t="shared" si="13"/>
        <v>6379147</v>
      </c>
      <c r="M66" s="37">
        <v>3048752.41</v>
      </c>
      <c r="N66" s="45">
        <v>4108054.25</v>
      </c>
      <c r="O66" s="46">
        <f t="shared" si="14"/>
        <v>7156806.6600000001</v>
      </c>
      <c r="P66" s="37">
        <v>5581537</v>
      </c>
      <c r="Q66" s="45">
        <v>6526368</v>
      </c>
      <c r="R66" s="46">
        <f>SUM(P66:Q66)</f>
        <v>12107905</v>
      </c>
      <c r="S66" s="37">
        <v>11143923.82</v>
      </c>
      <c r="T66" s="45">
        <v>5600420.7300000004</v>
      </c>
      <c r="U66" s="46">
        <f>SUM(S66:T66)</f>
        <v>16744344.550000001</v>
      </c>
      <c r="V66" s="37">
        <v>13843966</v>
      </c>
      <c r="W66" s="45">
        <v>2203521</v>
      </c>
      <c r="X66" s="46">
        <f>V66+W66</f>
        <v>16047487</v>
      </c>
    </row>
    <row r="67" spans="1:25" s="3" customFormat="1" ht="20.65" customHeight="1" x14ac:dyDescent="0.2">
      <c r="A67" s="24"/>
      <c r="B67" s="25" t="s">
        <v>5</v>
      </c>
      <c r="C67" s="26"/>
      <c r="D67" s="27"/>
      <c r="E67" s="27"/>
      <c r="F67" s="27"/>
      <c r="G67" s="39">
        <f>SUM(G41:G64)</f>
        <v>185069428.44999999</v>
      </c>
      <c r="H67" s="40">
        <f>SUM(H41:H64)</f>
        <v>134419008.09999999</v>
      </c>
      <c r="I67" s="28">
        <f>SUM(G67:H67)</f>
        <v>319488436.54999995</v>
      </c>
      <c r="J67" s="39">
        <f>SUM(J41:J66)</f>
        <v>185387768.34999999</v>
      </c>
      <c r="K67" s="40">
        <f>SUM(K41:K66)</f>
        <v>130294787.06999999</v>
      </c>
      <c r="L67" s="28">
        <f>SUM(J67:K67)</f>
        <v>315682555.41999996</v>
      </c>
      <c r="M67" s="39">
        <f>SUM(M41:M66)</f>
        <v>181562049.29999998</v>
      </c>
      <c r="N67" s="40">
        <f>SUM(N41:N66)</f>
        <v>151118807.30999997</v>
      </c>
      <c r="O67" s="28">
        <f>SUM(M67:N67)</f>
        <v>332680856.60999995</v>
      </c>
      <c r="P67" s="39">
        <f>SUM(P41:P66)</f>
        <v>170211355.17000002</v>
      </c>
      <c r="Q67" s="40">
        <f>SUM(Q41:Q66)</f>
        <v>193098229.63999999</v>
      </c>
      <c r="R67" s="28">
        <f>SUM(P67:Q67)</f>
        <v>363309584.81</v>
      </c>
      <c r="S67" s="39">
        <f>SUM(S41:S66)</f>
        <v>187140363.23999998</v>
      </c>
      <c r="T67" s="40">
        <f>SUM(T41:T66)</f>
        <v>218305335.89000002</v>
      </c>
      <c r="U67" s="28">
        <f>SUM(S67:T67)</f>
        <v>405445699.13</v>
      </c>
      <c r="V67" s="39">
        <f>SUM(V41:V66)</f>
        <v>174565537</v>
      </c>
      <c r="W67" s="40">
        <f>SUM(W41:W66)</f>
        <v>236952657</v>
      </c>
      <c r="X67" s="28">
        <f>SUM(V67:W67)</f>
        <v>411518194</v>
      </c>
    </row>
    <row r="69" spans="1:25" ht="15" customHeight="1" x14ac:dyDescent="0.2">
      <c r="U69" s="54"/>
      <c r="X69" s="54"/>
      <c r="Y69" s="55"/>
    </row>
    <row r="70" spans="1:25" ht="15" customHeight="1" x14ac:dyDescent="0.2">
      <c r="X70" s="55"/>
      <c r="Y70" s="55"/>
    </row>
    <row r="71" spans="1:25" ht="15" customHeight="1" x14ac:dyDescent="0.2">
      <c r="Y71" s="55"/>
    </row>
  </sheetData>
  <mergeCells count="6">
    <mergeCell ref="S23:U23"/>
    <mergeCell ref="S7:U7"/>
    <mergeCell ref="S38:U38"/>
    <mergeCell ref="V38:X38"/>
    <mergeCell ref="V7:X7"/>
    <mergeCell ref="V23:X23"/>
  </mergeCells>
  <conditionalFormatting sqref="J7:L7">
    <cfRule type="expression" dxfId="47" priority="55" stopIfTrue="1">
      <formula>J7="JR - Boekjaar"</formula>
    </cfRule>
    <cfRule type="expression" dxfId="46" priority="56" stopIfTrue="1">
      <formula>J7="PR - Boekjaar"</formula>
    </cfRule>
    <cfRule type="expression" dxfId="45" priority="57" stopIfTrue="1">
      <formula>J7="BG - Boekjaar"</formula>
    </cfRule>
  </conditionalFormatting>
  <conditionalFormatting sqref="J38:L38">
    <cfRule type="expression" dxfId="44" priority="49" stopIfTrue="1">
      <formula>J38="JR - Boekjaar"</formula>
    </cfRule>
    <cfRule type="expression" dxfId="43" priority="50" stopIfTrue="1">
      <formula>J38="PR - Boekjaar"</formula>
    </cfRule>
    <cfRule type="expression" dxfId="42" priority="51" stopIfTrue="1">
      <formula>J38="BG - Boekjaar"</formula>
    </cfRule>
  </conditionalFormatting>
  <conditionalFormatting sqref="J23:L23">
    <cfRule type="expression" dxfId="41" priority="52" stopIfTrue="1">
      <formula>J23="JR - Boekjaar"</formula>
    </cfRule>
    <cfRule type="expression" dxfId="40" priority="53" stopIfTrue="1">
      <formula>J23="PR - Boekjaar"</formula>
    </cfRule>
    <cfRule type="expression" dxfId="39" priority="54" stopIfTrue="1">
      <formula>J23="BG - Boekjaar"</formula>
    </cfRule>
  </conditionalFormatting>
  <conditionalFormatting sqref="G38:I38 G23:I23 G7:I7">
    <cfRule type="expression" dxfId="38" priority="46" stopIfTrue="1">
      <formula>G7="JR - Boekjaar"</formula>
    </cfRule>
    <cfRule type="expression" dxfId="37" priority="47" stopIfTrue="1">
      <formula>G7="PR - Boekjaar"</formula>
    </cfRule>
    <cfRule type="expression" dxfId="36" priority="48" stopIfTrue="1">
      <formula>G7="BG - Boekjaar"</formula>
    </cfRule>
  </conditionalFormatting>
  <conditionalFormatting sqref="M7:O7">
    <cfRule type="expression" dxfId="35" priority="43" stopIfTrue="1">
      <formula>M7="JR - Boekjaar"</formula>
    </cfRule>
    <cfRule type="expression" dxfId="34" priority="44" stopIfTrue="1">
      <formula>M7="PR - Boekjaar"</formula>
    </cfRule>
    <cfRule type="expression" dxfId="33" priority="45" stopIfTrue="1">
      <formula>M7="BG - Boekjaar"</formula>
    </cfRule>
  </conditionalFormatting>
  <conditionalFormatting sqref="M23:O23">
    <cfRule type="expression" dxfId="32" priority="40" stopIfTrue="1">
      <formula>M23="JR - Boekjaar"</formula>
    </cfRule>
    <cfRule type="expression" dxfId="31" priority="41" stopIfTrue="1">
      <formula>M23="PR - Boekjaar"</formula>
    </cfRule>
    <cfRule type="expression" dxfId="30" priority="42" stopIfTrue="1">
      <formula>M23="BG - Boekjaar"</formula>
    </cfRule>
  </conditionalFormatting>
  <conditionalFormatting sqref="M38:O38">
    <cfRule type="expression" dxfId="29" priority="37" stopIfTrue="1">
      <formula>M38="JR - Boekjaar"</formula>
    </cfRule>
    <cfRule type="expression" dxfId="28" priority="38" stopIfTrue="1">
      <formula>M38="PR - Boekjaar"</formula>
    </cfRule>
    <cfRule type="expression" dxfId="27" priority="39" stopIfTrue="1">
      <formula>M38="BG - Boekjaar"</formula>
    </cfRule>
  </conditionalFormatting>
  <conditionalFormatting sqref="P7:R7">
    <cfRule type="expression" dxfId="26" priority="34" stopIfTrue="1">
      <formula>P7="JR - Boekjaar"</formula>
    </cfRule>
    <cfRule type="expression" dxfId="25" priority="35" stopIfTrue="1">
      <formula>P7="PR - Boekjaar"</formula>
    </cfRule>
    <cfRule type="expression" dxfId="24" priority="36" stopIfTrue="1">
      <formula>P7="BG - Boekjaar"</formula>
    </cfRule>
  </conditionalFormatting>
  <conditionalFormatting sqref="P38:R38">
    <cfRule type="expression" dxfId="23" priority="28" stopIfTrue="1">
      <formula>P38="JR - Boekjaar"</formula>
    </cfRule>
    <cfRule type="expression" dxfId="22" priority="29" stopIfTrue="1">
      <formula>P38="PR - Boekjaar"</formula>
    </cfRule>
    <cfRule type="expression" dxfId="21" priority="30" stopIfTrue="1">
      <formula>P38="BG - Boekjaar"</formula>
    </cfRule>
  </conditionalFormatting>
  <conditionalFormatting sqref="P23:R23">
    <cfRule type="expression" dxfId="20" priority="25" stopIfTrue="1">
      <formula>P23="JR - Boekjaar"</formula>
    </cfRule>
    <cfRule type="expression" dxfId="19" priority="26" stopIfTrue="1">
      <formula>P23="PR - Boekjaar"</formula>
    </cfRule>
    <cfRule type="expression" dxfId="18" priority="27" stopIfTrue="1">
      <formula>P23="BG - Boekjaar"</formula>
    </cfRule>
  </conditionalFormatting>
  <conditionalFormatting sqref="S7">
    <cfRule type="expression" dxfId="17" priority="22" stopIfTrue="1">
      <formula>S7="JR - Boekjaar"</formula>
    </cfRule>
    <cfRule type="expression" dxfId="16" priority="23" stopIfTrue="1">
      <formula>S7="PR - Boekjaar"</formula>
    </cfRule>
    <cfRule type="expression" dxfId="15" priority="24" stopIfTrue="1">
      <formula>S7="BG - Boekjaar"</formula>
    </cfRule>
  </conditionalFormatting>
  <conditionalFormatting sqref="S38">
    <cfRule type="expression" dxfId="14" priority="19" stopIfTrue="1">
      <formula>S38="JR - Boekjaar"</formula>
    </cfRule>
    <cfRule type="expression" dxfId="13" priority="20" stopIfTrue="1">
      <formula>S38="PR - Boekjaar"</formula>
    </cfRule>
    <cfRule type="expression" dxfId="12" priority="21" stopIfTrue="1">
      <formula>S38="BG - Boekjaar"</formula>
    </cfRule>
  </conditionalFormatting>
  <conditionalFormatting sqref="S23">
    <cfRule type="expression" dxfId="11" priority="16" stopIfTrue="1">
      <formula>S23="JR - Boekjaar"</formula>
    </cfRule>
    <cfRule type="expression" dxfId="10" priority="17" stopIfTrue="1">
      <formula>S23="PR - Boekjaar"</formula>
    </cfRule>
    <cfRule type="expression" dxfId="9" priority="18" stopIfTrue="1">
      <formula>S23="BG - Boekjaar"</formula>
    </cfRule>
  </conditionalFormatting>
  <conditionalFormatting sqref="V38">
    <cfRule type="expression" dxfId="8" priority="13" stopIfTrue="1">
      <formula>V38="JR - Boekjaar"</formula>
    </cfRule>
    <cfRule type="expression" dxfId="7" priority="14" stopIfTrue="1">
      <formula>V38="PR - Boekjaar"</formula>
    </cfRule>
    <cfRule type="expression" dxfId="6" priority="15" stopIfTrue="1">
      <formula>V38="BG - Boekjaar"</formula>
    </cfRule>
  </conditionalFormatting>
  <conditionalFormatting sqref="V7">
    <cfRule type="expression" dxfId="5" priority="4" stopIfTrue="1">
      <formula>V7="JR - Boekjaar"</formula>
    </cfRule>
    <cfRule type="expression" dxfId="4" priority="5" stopIfTrue="1">
      <formula>V7="PR - Boekjaar"</formula>
    </cfRule>
    <cfRule type="expression" dxfId="3" priority="6" stopIfTrue="1">
      <formula>V7="BG - Boekjaar"</formula>
    </cfRule>
  </conditionalFormatting>
  <conditionalFormatting sqref="V23">
    <cfRule type="expression" dxfId="2" priority="1" stopIfTrue="1">
      <formula>V23="JR - Boekjaar"</formula>
    </cfRule>
    <cfRule type="expression" dxfId="1" priority="2" stopIfTrue="1">
      <formula>V23="PR - Boekjaar"</formula>
    </cfRule>
    <cfRule type="expression" dxfId="0" priority="3" stopIfTrue="1">
      <formula>V23="BG - Boekjaar"</formula>
    </cfRule>
  </conditionalFormatting>
  <printOptions horizontalCentered="1"/>
  <pageMargins left="0.59055118110236227" right="0.59055118110236227" top="0.59055118110236227" bottom="0.39370078740157483" header="0.51181102362204722" footer="0.31496062992125984"/>
  <pageSetup paperSize="8" scale="56" orientation="landscape" r:id="rId1"/>
  <headerFooter alignWithMargins="0">
    <oddFooter>&amp;Lcommissariaat universiteiten&amp;C&amp;A&amp;R&amp;P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91C751-807A-43DA-9860-B12B94704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BE5C1-88D5-4D3B-884D-28EC0F46971C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F4FBC7E-7247-49E9-8166-D3BBF0D6C8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Ag - Fin - 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eeckhout</dc:creator>
  <cp:lastModifiedBy>Tytgat, Caroline</cp:lastModifiedBy>
  <cp:lastPrinted>2019-05-07T10:13:58Z</cp:lastPrinted>
  <dcterms:created xsi:type="dcterms:W3CDTF">2015-05-19T13:05:59Z</dcterms:created>
  <dcterms:modified xsi:type="dcterms:W3CDTF">2019-05-08T13:01:54Z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