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8432" windowHeight="709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1" i="1"/>
  <c r="G5" i="1" l="1"/>
  <c r="H5" i="1" s="1"/>
  <c r="G6" i="1"/>
  <c r="H6" i="1" s="1"/>
  <c r="G10" i="1"/>
  <c r="H10" i="1" s="1"/>
  <c r="G9" i="1"/>
  <c r="H9" i="1" s="1"/>
  <c r="F20" i="1" l="1"/>
  <c r="G20" i="1" l="1"/>
  <c r="H20" i="1" s="1"/>
  <c r="F30" i="1"/>
  <c r="F29" i="1"/>
  <c r="F28" i="1"/>
  <c r="F27" i="1"/>
  <c r="F26" i="1"/>
  <c r="F17" i="1"/>
  <c r="F16" i="1"/>
  <c r="G13" i="1"/>
  <c r="H13" i="1" s="1"/>
  <c r="G26" i="1" l="1"/>
  <c r="H26" i="1" s="1"/>
  <c r="G27" i="1"/>
  <c r="H27" i="1" s="1"/>
  <c r="G28" i="1"/>
  <c r="H28" i="1" s="1"/>
  <c r="G29" i="1"/>
  <c r="H29" i="1" s="1"/>
  <c r="G30" i="1"/>
  <c r="H30" i="1" s="1"/>
  <c r="G16" i="1"/>
  <c r="H16" i="1" s="1"/>
  <c r="G17" i="1"/>
  <c r="H17" i="1" s="1"/>
</calcChain>
</file>

<file path=xl/sharedStrings.xml><?xml version="1.0" encoding="utf-8"?>
<sst xmlns="http://schemas.openxmlformats.org/spreadsheetml/2006/main" count="48" uniqueCount="41">
  <si>
    <t>Gemeentehuis</t>
  </si>
  <si>
    <t>Goedgekeurde projecten 2016</t>
  </si>
  <si>
    <t>Restauratiewerken</t>
  </si>
  <si>
    <t>ARRONDISSEMENT SINT-NIKLAAS</t>
  </si>
  <si>
    <t>Sint-Niklaas</t>
  </si>
  <si>
    <t>Huis Janssens - Zamanstraat 49</t>
  </si>
  <si>
    <t>fase 1: exterieur</t>
  </si>
  <si>
    <t>Huis Janssens - Museum Kon Oudheidk Kring Land van Waas</t>
  </si>
  <si>
    <t>Fase 2: interieur</t>
  </si>
  <si>
    <t>Temse</t>
  </si>
  <si>
    <t>Restauratie westgevel</t>
  </si>
  <si>
    <t>Beveren</t>
  </si>
  <si>
    <t>Pastorij Melsele</t>
  </si>
  <si>
    <t>Restauratie schilderijenkamer</t>
  </si>
  <si>
    <t>Kruibeke</t>
  </si>
  <si>
    <t>Schaliënhuis en klooster</t>
  </si>
  <si>
    <t>Lokeren</t>
  </si>
  <si>
    <t>OLV Hemelvaartkerk Eksaarde</t>
  </si>
  <si>
    <t>Restauratie orgel</t>
  </si>
  <si>
    <t>Sint-Catharinakerk Sinaai</t>
  </si>
  <si>
    <t>Stekene</t>
  </si>
  <si>
    <t>Heilig Kruiskerk</t>
  </si>
  <si>
    <t>Dakwerken</t>
  </si>
  <si>
    <t>Inhoudelijk goedgekeurd</t>
  </si>
  <si>
    <t>Premiebedrag</t>
  </si>
  <si>
    <t xml:space="preserve">Goedgekeurde projecten 2017 </t>
  </si>
  <si>
    <t>Sint-Andreas en Ghislenuskerk Belsele</t>
  </si>
  <si>
    <t>Restauratie daken</t>
  </si>
  <si>
    <t>Kruibeke-Rupelmonde</t>
  </si>
  <si>
    <t>O-L-V Visitatiekerk</t>
  </si>
  <si>
    <t>restauratie van gevels en daken</t>
  </si>
  <si>
    <t>Sint-Jozefkerk</t>
  </si>
  <si>
    <t>onderhoud en herstelling glasramen</t>
  </si>
  <si>
    <t>Sint-Gillis-Waas</t>
  </si>
  <si>
    <t>St Paulus en St Pauwels</t>
  </si>
  <si>
    <t>restauratie interieur</t>
  </si>
  <si>
    <t>OLVrouwkerk</t>
  </si>
  <si>
    <t>Goedgekeurde projecten 2014</t>
  </si>
  <si>
    <t>Goedgekeurde projecten 2015</t>
  </si>
  <si>
    <t>Projecten opgenomen op 1e programmatie 2018</t>
  </si>
  <si>
    <t>Projecten op wachtlijst (20/03/2018)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</si>
</sst>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14" fontId="1" fillId="0" borderId="1" xfId="0" applyNumberFormat="1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4" fontId="1" fillId="0" borderId="7" xfId="0" applyNumberFormat="1" applyFont="1" applyFill="1" applyBorder="1"/>
    <xf numFmtId="4" fontId="1" fillId="0" borderId="7" xfId="0" applyNumberFormat="1" applyFont="1" applyFill="1" applyBorder="1"/>
    <xf numFmtId="4" fontId="1" fillId="0" borderId="3" xfId="0" applyNumberFormat="1" applyFont="1" applyFill="1" applyBorder="1" applyAlignment="1">
      <alignment wrapText="1"/>
    </xf>
    <xf numFmtId="4" fontId="4" fillId="0" borderId="0" xfId="0" applyNumberFormat="1" applyFont="1"/>
    <xf numFmtId="4" fontId="1" fillId="0" borderId="9" xfId="0" applyNumberFormat="1" applyFont="1" applyFill="1" applyBorder="1"/>
    <xf numFmtId="4" fontId="1" fillId="0" borderId="7" xfId="0" applyNumberFormat="1" applyFont="1" applyFill="1" applyBorder="1" applyAlignment="1">
      <alignment wrapText="1"/>
    </xf>
    <xf numFmtId="4" fontId="1" fillId="0" borderId="8" xfId="0" applyNumberFormat="1" applyFont="1" applyFill="1" applyBorder="1"/>
    <xf numFmtId="0" fontId="5" fillId="0" borderId="0" xfId="0" applyFont="1"/>
    <xf numFmtId="4" fontId="7" fillId="0" borderId="0" xfId="0" applyNumberFormat="1" applyFont="1"/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/>
    <xf numFmtId="0" fontId="1" fillId="0" borderId="3" xfId="0" applyFont="1" applyFill="1" applyBorder="1" applyAlignment="1">
      <alignment wrapText="1"/>
    </xf>
    <xf numFmtId="14" fontId="1" fillId="0" borderId="0" xfId="0" applyNumberFormat="1" applyFont="1" applyBorder="1"/>
    <xf numFmtId="0" fontId="2" fillId="0" borderId="0" xfId="0" applyFont="1" applyFill="1" applyBorder="1"/>
    <xf numFmtId="14" fontId="1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Border="1" applyAlignment="1"/>
    <xf numFmtId="0" fontId="0" fillId="0" borderId="0" xfId="0" applyBorder="1" applyAlignment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2" xfId="0" applyFont="1" applyFill="1" applyBorder="1" applyAlignment="1">
      <alignment wrapText="1"/>
    </xf>
    <xf numFmtId="14" fontId="1" fillId="0" borderId="3" xfId="0" applyNumberFormat="1" applyFont="1" applyFill="1" applyBorder="1"/>
    <xf numFmtId="0" fontId="0" fillId="0" borderId="0" xfId="0" applyFill="1"/>
    <xf numFmtId="4" fontId="1" fillId="0" borderId="10" xfId="0" applyNumberFormat="1" applyFont="1" applyFill="1" applyBorder="1"/>
    <xf numFmtId="0" fontId="1" fillId="0" borderId="11" xfId="0" applyFont="1" applyFill="1" applyBorder="1" applyAlignment="1">
      <alignment wrapText="1"/>
    </xf>
    <xf numFmtId="0" fontId="5" fillId="0" borderId="0" xfId="0" applyFont="1" applyFill="1"/>
    <xf numFmtId="0" fontId="1" fillId="0" borderId="1" xfId="1" applyFont="1" applyFill="1" applyBorder="1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/>
    <xf numFmtId="14" fontId="1" fillId="0" borderId="1" xfId="1" applyNumberFormat="1" applyFont="1" applyFill="1" applyBorder="1"/>
    <xf numFmtId="4" fontId="1" fillId="0" borderId="1" xfId="1" applyNumberFormat="1" applyFont="1" applyFill="1" applyBorder="1"/>
    <xf numFmtId="4" fontId="1" fillId="0" borderId="1" xfId="1" applyNumberFormat="1" applyFont="1" applyFill="1" applyBorder="1" applyAlignment="1">
      <alignment wrapText="1"/>
    </xf>
    <xf numFmtId="4" fontId="0" fillId="0" borderId="0" xfId="0" applyNumberFormat="1" applyFill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/>
    <xf numFmtId="0" fontId="8" fillId="0" borderId="0" xfId="0" applyFont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1"/>
  <sheetViews>
    <sheetView tabSelected="1" topLeftCell="A13" workbookViewId="0">
      <selection activeCell="C38" sqref="C38"/>
    </sheetView>
  </sheetViews>
  <sheetFormatPr defaultRowHeight="14.4" x14ac:dyDescent="0.3"/>
  <cols>
    <col min="1" max="1" width="16.109375" customWidth="1"/>
    <col min="2" max="2" width="39.5546875" style="32" customWidth="1"/>
    <col min="3" max="3" width="29.88671875" style="19" customWidth="1"/>
    <col min="4" max="4" width="12" customWidth="1"/>
    <col min="5" max="6" width="14.21875" hidden="1" customWidth="1"/>
    <col min="7" max="7" width="14.33203125" hidden="1" customWidth="1"/>
    <col min="8" max="8" width="14.44140625" customWidth="1"/>
  </cols>
  <sheetData>
    <row r="2" spans="1:21" x14ac:dyDescent="0.3">
      <c r="A2" s="61" t="s">
        <v>3</v>
      </c>
      <c r="B2" s="61"/>
    </row>
    <row r="3" spans="1:21" ht="19.649999999999999" x14ac:dyDescent="0.3">
      <c r="D3" s="30" t="s">
        <v>23</v>
      </c>
      <c r="E3" s="30"/>
      <c r="F3" s="30"/>
      <c r="G3" s="30"/>
      <c r="H3" s="31" t="s">
        <v>24</v>
      </c>
    </row>
    <row r="4" spans="1:21" x14ac:dyDescent="0.3">
      <c r="A4" s="41" t="s">
        <v>37</v>
      </c>
      <c r="B4" s="42"/>
      <c r="D4" s="30"/>
      <c r="E4" s="30"/>
      <c r="F4" s="30"/>
      <c r="G4" s="30"/>
      <c r="H4" s="31"/>
    </row>
    <row r="5" spans="1:21" x14ac:dyDescent="0.3">
      <c r="A5" s="43" t="s">
        <v>16</v>
      </c>
      <c r="B5" s="43" t="s">
        <v>36</v>
      </c>
      <c r="C5" s="22" t="s">
        <v>2</v>
      </c>
      <c r="D5" s="1">
        <v>40611</v>
      </c>
      <c r="E5" s="2">
        <v>274100.2</v>
      </c>
      <c r="F5" s="2">
        <v>218896.41</v>
      </c>
      <c r="G5" s="2">
        <f>F5/3</f>
        <v>72965.47</v>
      </c>
      <c r="H5" s="2">
        <f>F5+G5</f>
        <v>291861.88</v>
      </c>
    </row>
    <row r="6" spans="1:21" x14ac:dyDescent="0.3">
      <c r="A6" s="43" t="s">
        <v>33</v>
      </c>
      <c r="B6" s="43" t="s">
        <v>34</v>
      </c>
      <c r="C6" s="22" t="s">
        <v>35</v>
      </c>
      <c r="D6" s="1">
        <v>40478</v>
      </c>
      <c r="E6" s="2">
        <v>1080136.8</v>
      </c>
      <c r="F6" s="2">
        <v>862597.24</v>
      </c>
      <c r="G6" s="2">
        <f>F6/3</f>
        <v>287532.41333333333</v>
      </c>
      <c r="H6" s="2">
        <f>F6+G6</f>
        <v>1150129.6533333333</v>
      </c>
    </row>
    <row r="7" spans="1:21" x14ac:dyDescent="0.3">
      <c r="A7" s="47"/>
      <c r="C7" s="32"/>
      <c r="D7" s="47"/>
      <c r="E7" s="47"/>
      <c r="F7" s="47"/>
      <c r="G7" s="47"/>
      <c r="H7" s="57"/>
    </row>
    <row r="8" spans="1:21" x14ac:dyDescent="0.3">
      <c r="A8" s="58" t="s">
        <v>38</v>
      </c>
      <c r="B8" s="59"/>
      <c r="C8" s="32"/>
      <c r="D8" s="47"/>
      <c r="E8" s="47"/>
      <c r="F8" s="47"/>
      <c r="G8" s="47"/>
      <c r="H8" s="47"/>
    </row>
    <row r="9" spans="1:21" x14ac:dyDescent="0.3">
      <c r="A9" s="22" t="s">
        <v>28</v>
      </c>
      <c r="B9" s="43" t="s">
        <v>29</v>
      </c>
      <c r="C9" s="22" t="s">
        <v>30</v>
      </c>
      <c r="D9" s="1">
        <v>40773</v>
      </c>
      <c r="E9" s="2">
        <v>1162949.5</v>
      </c>
      <c r="F9" s="2">
        <v>928731.47</v>
      </c>
      <c r="G9" s="2">
        <f t="shared" ref="G9:G10" si="0">F9/3</f>
        <v>309577.15666666668</v>
      </c>
      <c r="H9" s="2">
        <f t="shared" ref="H9:H10" si="1">F9+G9</f>
        <v>1238308.6266666667</v>
      </c>
      <c r="M9" s="21"/>
    </row>
    <row r="10" spans="1:21" x14ac:dyDescent="0.3">
      <c r="A10" s="43" t="s">
        <v>4</v>
      </c>
      <c r="B10" s="43" t="s">
        <v>31</v>
      </c>
      <c r="C10" s="49" t="s">
        <v>32</v>
      </c>
      <c r="D10" s="1">
        <v>40801</v>
      </c>
      <c r="E10" s="2">
        <v>129940.65</v>
      </c>
      <c r="F10" s="2">
        <v>103770.6</v>
      </c>
      <c r="G10" s="48">
        <f t="shared" si="0"/>
        <v>34590.200000000004</v>
      </c>
      <c r="H10" s="48">
        <f t="shared" si="1"/>
        <v>138360.80000000002</v>
      </c>
      <c r="M10" s="21"/>
    </row>
    <row r="11" spans="1:21" x14ac:dyDescent="0.3">
      <c r="A11" s="35"/>
      <c r="B11" s="35"/>
      <c r="C11" s="36"/>
      <c r="D11" s="37"/>
      <c r="E11" s="38"/>
      <c r="F11" s="38"/>
      <c r="G11" s="38"/>
      <c r="H11" s="38"/>
      <c r="M11" s="21"/>
    </row>
    <row r="12" spans="1:21" ht="12.75" customHeight="1" x14ac:dyDescent="0.3">
      <c r="A12" s="58" t="s">
        <v>1</v>
      </c>
      <c r="B12" s="59"/>
      <c r="C12" s="32"/>
      <c r="D12" s="47"/>
      <c r="E12" s="47"/>
      <c r="F12" s="47"/>
      <c r="G12" s="47"/>
      <c r="H12" s="47"/>
    </row>
    <row r="13" spans="1:21" ht="12.75" customHeight="1" x14ac:dyDescent="0.3">
      <c r="A13" s="43" t="s">
        <v>4</v>
      </c>
      <c r="B13" s="43" t="s">
        <v>5</v>
      </c>
      <c r="C13" s="22" t="s">
        <v>6</v>
      </c>
      <c r="D13" s="44">
        <v>40812</v>
      </c>
      <c r="E13" s="2">
        <v>745302.5</v>
      </c>
      <c r="F13" s="2">
        <v>595198.57999999996</v>
      </c>
      <c r="G13" s="2">
        <f>F13/3</f>
        <v>198399.52666666664</v>
      </c>
      <c r="H13" s="2">
        <f>F13+G13</f>
        <v>793598.10666666657</v>
      </c>
    </row>
    <row r="14" spans="1:21" ht="12.75" customHeight="1" x14ac:dyDescent="0.3">
      <c r="A14" s="50"/>
      <c r="B14" s="33"/>
      <c r="C14" s="33"/>
      <c r="D14" s="50"/>
      <c r="E14" s="50"/>
      <c r="F14" s="50"/>
      <c r="G14" s="50"/>
      <c r="H14" s="50"/>
    </row>
    <row r="15" spans="1:21" ht="12.75" customHeight="1" x14ac:dyDescent="0.3">
      <c r="A15" s="60" t="s">
        <v>25</v>
      </c>
      <c r="B15" s="60"/>
      <c r="C15" s="59"/>
      <c r="D15" s="50"/>
      <c r="E15" s="50"/>
      <c r="F15" s="50"/>
      <c r="G15" s="50"/>
      <c r="H15" s="50"/>
    </row>
    <row r="16" spans="1:21" ht="12.75" customHeight="1" x14ac:dyDescent="0.3">
      <c r="A16" s="43" t="s">
        <v>4</v>
      </c>
      <c r="B16" s="23" t="s">
        <v>7</v>
      </c>
      <c r="C16" s="22" t="s">
        <v>8</v>
      </c>
      <c r="D16" s="44">
        <v>41347</v>
      </c>
      <c r="E16" s="2">
        <v>1142970.8700000001</v>
      </c>
      <c r="F16" s="3">
        <f>E16*1.1*0.6</f>
        <v>754360.7742000001</v>
      </c>
      <c r="G16" s="2">
        <f>F16/3</f>
        <v>251453.59140000003</v>
      </c>
      <c r="H16" s="2">
        <f>F16+G16</f>
        <v>1005814.3656000001</v>
      </c>
      <c r="R16" s="27"/>
      <c r="S16" s="27"/>
      <c r="T16" s="27"/>
      <c r="U16" s="27"/>
    </row>
    <row r="17" spans="1:21" ht="12.75" customHeight="1" x14ac:dyDescent="0.3">
      <c r="A17" s="43" t="s">
        <v>9</v>
      </c>
      <c r="B17" s="22" t="s">
        <v>0</v>
      </c>
      <c r="C17" s="22" t="s">
        <v>10</v>
      </c>
      <c r="D17" s="44">
        <v>41473</v>
      </c>
      <c r="E17" s="2">
        <v>124621.29</v>
      </c>
      <c r="F17" s="3">
        <f>E17*1.1*0.6</f>
        <v>82250.051399999997</v>
      </c>
      <c r="G17" s="2">
        <f>F17/3</f>
        <v>27416.683799999999</v>
      </c>
      <c r="H17" s="2">
        <f>F17+G17</f>
        <v>109666.7352</v>
      </c>
      <c r="R17" s="28"/>
      <c r="S17" s="29"/>
      <c r="T17" s="29"/>
      <c r="U17" s="29"/>
    </row>
    <row r="18" spans="1:21" ht="12.75" customHeight="1" x14ac:dyDescent="0.3">
      <c r="A18" s="35"/>
      <c r="B18" s="36"/>
      <c r="C18" s="36"/>
      <c r="D18" s="37"/>
      <c r="E18" s="38"/>
      <c r="F18" s="39"/>
      <c r="G18" s="38"/>
      <c r="H18" s="38"/>
      <c r="R18" s="28"/>
      <c r="S18" s="29"/>
      <c r="T18" s="29"/>
      <c r="U18" s="29"/>
    </row>
    <row r="19" spans="1:21" ht="12.75" customHeight="1" x14ac:dyDescent="0.3">
      <c r="A19" s="40" t="s">
        <v>39</v>
      </c>
      <c r="B19" s="40"/>
      <c r="C19" s="36"/>
      <c r="D19" s="37"/>
      <c r="E19" s="38"/>
      <c r="F19" s="39"/>
      <c r="G19" s="38"/>
      <c r="H19" s="38"/>
      <c r="R19" s="28"/>
      <c r="S19" s="29"/>
      <c r="T19" s="29"/>
      <c r="U19" s="29"/>
    </row>
    <row r="20" spans="1:21" ht="12.75" customHeight="1" x14ac:dyDescent="0.3">
      <c r="A20" s="51" t="s">
        <v>4</v>
      </c>
      <c r="B20" s="52" t="s">
        <v>26</v>
      </c>
      <c r="C20" s="53" t="s">
        <v>27</v>
      </c>
      <c r="D20" s="54">
        <v>41285</v>
      </c>
      <c r="E20" s="55">
        <v>823095.83</v>
      </c>
      <c r="F20" s="56">
        <f>E20*1.1*0.6</f>
        <v>543243.24780000001</v>
      </c>
      <c r="G20" s="55">
        <f>F20/3</f>
        <v>181081.08259999999</v>
      </c>
      <c r="H20" s="55">
        <f>F20+G20</f>
        <v>724324.33039999998</v>
      </c>
      <c r="R20" s="28"/>
      <c r="S20" s="29"/>
      <c r="T20" s="29"/>
      <c r="U20" s="29"/>
    </row>
    <row r="21" spans="1:21" ht="12.75" customHeight="1" x14ac:dyDescent="0.3">
      <c r="A21" s="16"/>
      <c r="B21" s="33"/>
      <c r="C21" s="20"/>
      <c r="D21" s="16"/>
      <c r="E21" s="16"/>
      <c r="F21" s="16"/>
      <c r="G21" s="16"/>
      <c r="H21" s="17">
        <f>SUM(H5:H20)</f>
        <v>5452064.4978666669</v>
      </c>
    </row>
    <row r="22" spans="1:21" ht="12.75" customHeight="1" x14ac:dyDescent="0.3">
      <c r="A22" s="16"/>
      <c r="B22" s="33"/>
      <c r="C22" s="20"/>
      <c r="D22" s="16"/>
      <c r="E22" s="16"/>
      <c r="F22" s="16"/>
      <c r="G22" s="16"/>
      <c r="H22" s="16"/>
    </row>
    <row r="23" spans="1:21" ht="12.75" customHeight="1" x14ac:dyDescent="0.3">
      <c r="A23" s="16"/>
      <c r="B23" s="33"/>
      <c r="C23" s="20"/>
      <c r="D23" s="16"/>
      <c r="E23" s="16"/>
      <c r="F23" s="16"/>
      <c r="G23" s="16"/>
      <c r="H23" s="16"/>
    </row>
    <row r="24" spans="1:21" ht="12.75" customHeight="1" x14ac:dyDescent="0.3">
      <c r="A24" s="16"/>
      <c r="B24" s="33"/>
      <c r="C24" s="20"/>
      <c r="D24" s="16"/>
      <c r="E24" s="16"/>
      <c r="F24" s="16"/>
      <c r="G24" s="16"/>
      <c r="H24" s="16"/>
    </row>
    <row r="25" spans="1:21" ht="12.75" customHeight="1" thickBot="1" x14ac:dyDescent="0.35">
      <c r="A25" s="18" t="s">
        <v>40</v>
      </c>
      <c r="B25" s="34"/>
      <c r="C25" s="20"/>
      <c r="D25" s="16"/>
      <c r="E25" s="16"/>
      <c r="F25" s="16"/>
      <c r="G25" s="16"/>
      <c r="H25" s="16"/>
    </row>
    <row r="26" spans="1:21" ht="12.75" customHeight="1" x14ac:dyDescent="0.3">
      <c r="A26" s="45" t="s">
        <v>11</v>
      </c>
      <c r="B26" s="26" t="s">
        <v>12</v>
      </c>
      <c r="C26" s="26" t="s">
        <v>13</v>
      </c>
      <c r="D26" s="46">
        <v>41969</v>
      </c>
      <c r="E26" s="5">
        <v>180655</v>
      </c>
      <c r="F26" s="11">
        <f>E26*1.1*0.25</f>
        <v>49680.125000000007</v>
      </c>
      <c r="G26" s="5">
        <f>F26/25*7.5</f>
        <v>14904.037500000002</v>
      </c>
      <c r="H26" s="6">
        <f t="shared" ref="H26:H30" si="2">F26+G26</f>
        <v>64584.162500000006</v>
      </c>
    </row>
    <row r="27" spans="1:21" ht="12.75" customHeight="1" x14ac:dyDescent="0.3">
      <c r="A27" s="7" t="s">
        <v>14</v>
      </c>
      <c r="B27" s="22" t="s">
        <v>15</v>
      </c>
      <c r="C27" s="4" t="s">
        <v>2</v>
      </c>
      <c r="D27" s="1">
        <v>42142</v>
      </c>
      <c r="E27" s="2">
        <v>777445.06</v>
      </c>
      <c r="F27" s="3">
        <f>E27*1.1*0.5*0.8</f>
        <v>342075.82640000008</v>
      </c>
      <c r="G27" s="2">
        <f>F27/50*15</f>
        <v>102622.74792000002</v>
      </c>
      <c r="H27" s="13">
        <f t="shared" si="2"/>
        <v>444698.57432000013</v>
      </c>
    </row>
    <row r="28" spans="1:21" ht="12.75" customHeight="1" x14ac:dyDescent="0.3">
      <c r="A28" s="7" t="s">
        <v>16</v>
      </c>
      <c r="B28" s="22" t="s">
        <v>17</v>
      </c>
      <c r="C28" s="23" t="s">
        <v>18</v>
      </c>
      <c r="D28" s="1">
        <v>42031</v>
      </c>
      <c r="E28" s="2">
        <v>337870</v>
      </c>
      <c r="F28" s="3">
        <f>E28*1.1*0.6</f>
        <v>222994.20000000004</v>
      </c>
      <c r="G28" s="2">
        <f>F28/3</f>
        <v>74331.400000000009</v>
      </c>
      <c r="H28" s="13">
        <f t="shared" si="2"/>
        <v>297325.60000000003</v>
      </c>
    </row>
    <row r="29" spans="1:21" ht="12.75" customHeight="1" x14ac:dyDescent="0.3">
      <c r="A29" s="7" t="s">
        <v>4</v>
      </c>
      <c r="B29" s="22" t="s">
        <v>19</v>
      </c>
      <c r="C29" s="23" t="s">
        <v>2</v>
      </c>
      <c r="D29" s="1">
        <v>41782</v>
      </c>
      <c r="E29" s="2">
        <v>1012286.89</v>
      </c>
      <c r="F29" s="3">
        <f>E29*1.1*0.6</f>
        <v>668109.34740000009</v>
      </c>
      <c r="G29" s="2">
        <f>F29/3</f>
        <v>222703.11580000003</v>
      </c>
      <c r="H29" s="13">
        <f t="shared" si="2"/>
        <v>890812.46320000011</v>
      </c>
    </row>
    <row r="30" spans="1:21" ht="12.75" customHeight="1" thickBot="1" x14ac:dyDescent="0.35">
      <c r="A30" s="8" t="s">
        <v>20</v>
      </c>
      <c r="B30" s="24" t="s">
        <v>21</v>
      </c>
      <c r="C30" s="25" t="s">
        <v>22</v>
      </c>
      <c r="D30" s="9">
        <v>41660</v>
      </c>
      <c r="E30" s="10">
        <v>606257.9</v>
      </c>
      <c r="F30" s="14">
        <f>E30*1.1*0.6</f>
        <v>400130.21400000004</v>
      </c>
      <c r="G30" s="10">
        <f>F30/3</f>
        <v>133376.73800000001</v>
      </c>
      <c r="H30" s="15">
        <f t="shared" si="2"/>
        <v>533506.95200000005</v>
      </c>
    </row>
    <row r="31" spans="1:21" x14ac:dyDescent="0.3">
      <c r="H31" s="12">
        <f>SUM(H26:H30)</f>
        <v>2230927.7520200005</v>
      </c>
    </row>
  </sheetData>
  <sortState ref="A3:H16">
    <sortCondition ref="A3:A16"/>
  </sortState>
  <mergeCells count="4">
    <mergeCell ref="A12:B12"/>
    <mergeCell ref="A15:C15"/>
    <mergeCell ref="A2:B2"/>
    <mergeCell ref="A8:B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C8600B-3BD9-42FD-A083-B8E11275FA9F}"/>
</file>

<file path=customXml/itemProps2.xml><?xml version="1.0" encoding="utf-8"?>
<ds:datastoreItem xmlns:ds="http://schemas.openxmlformats.org/officeDocument/2006/customXml" ds:itemID="{04061D64-D8F6-49F9-B839-5114238494D6}"/>
</file>

<file path=customXml/itemProps3.xml><?xml version="1.0" encoding="utf-8"?>
<ds:datastoreItem xmlns:ds="http://schemas.openxmlformats.org/officeDocument/2006/customXml" ds:itemID="{03A95E6B-048E-402D-B6A4-C6716532C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Win, Karin</dc:creator>
  <cp:lastModifiedBy>D'Hanis, Denis</cp:lastModifiedBy>
  <cp:lastPrinted>2018-04-12T07:07:22Z</cp:lastPrinted>
  <dcterms:created xsi:type="dcterms:W3CDTF">2017-05-02T08:55:18Z</dcterms:created>
  <dcterms:modified xsi:type="dcterms:W3CDTF">2018-04-12T07:07:35Z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