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8432" windowHeight="7092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15" i="1"/>
  <c r="F14" i="1"/>
  <c r="G14" i="1" s="1"/>
  <c r="H14" i="1" s="1"/>
  <c r="F13" i="1"/>
  <c r="H13" i="1" s="1"/>
  <c r="F12" i="1"/>
  <c r="G16" i="1" l="1"/>
  <c r="H16" i="1" s="1"/>
  <c r="G12" i="1"/>
  <c r="H12" i="1" s="1"/>
  <c r="F7" i="1"/>
  <c r="F6" i="1"/>
  <c r="G6" i="1" s="1"/>
  <c r="H6" i="1" s="1"/>
  <c r="F5" i="1"/>
  <c r="H5" i="1" s="1"/>
  <c r="H8" i="1" l="1"/>
  <c r="H17" i="1"/>
  <c r="G7" i="1"/>
  <c r="H7" i="1" s="1"/>
  <c r="F49" i="1"/>
  <c r="F48" i="1"/>
  <c r="G48" i="1" s="1"/>
  <c r="F47" i="1"/>
  <c r="F46" i="1"/>
  <c r="G46" i="1" s="1"/>
  <c r="H45" i="1"/>
  <c r="F44" i="1"/>
  <c r="G44" i="1" s="1"/>
  <c r="H44" i="1" s="1"/>
  <c r="F43" i="1"/>
  <c r="G43" i="1" s="1"/>
  <c r="H43" i="1" s="1"/>
  <c r="F42" i="1"/>
  <c r="G42" i="1" s="1"/>
  <c r="H42" i="1" s="1"/>
  <c r="F41" i="1"/>
  <c r="G41" i="1" s="1"/>
  <c r="H41" i="1" s="1"/>
  <c r="F40" i="1"/>
  <c r="G40" i="1" s="1"/>
  <c r="H40" i="1" s="1"/>
  <c r="F39" i="1"/>
  <c r="G39" i="1" s="1"/>
  <c r="H39" i="1" s="1"/>
  <c r="F38" i="1"/>
  <c r="H38" i="1" s="1"/>
  <c r="F37" i="1"/>
  <c r="G37" i="1" s="1"/>
  <c r="H37" i="1" s="1"/>
  <c r="F36" i="1"/>
  <c r="G36" i="1" s="1"/>
  <c r="H36" i="1" s="1"/>
  <c r="F35" i="1"/>
  <c r="G35" i="1" s="1"/>
  <c r="H35" i="1" s="1"/>
  <c r="H34" i="1"/>
  <c r="F33" i="1"/>
  <c r="F32" i="1"/>
  <c r="F31" i="1"/>
  <c r="F30" i="1"/>
  <c r="F29" i="1"/>
  <c r="F28" i="1"/>
  <c r="F27" i="1"/>
  <c r="F26" i="1"/>
  <c r="F25" i="1"/>
  <c r="F24" i="1"/>
  <c r="F23" i="1"/>
  <c r="F22" i="1"/>
  <c r="G47" i="1" l="1"/>
  <c r="H47" i="1" s="1"/>
  <c r="G49" i="1"/>
  <c r="H49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H46" i="1"/>
  <c r="H48" i="1"/>
  <c r="G22" i="1"/>
  <c r="H22" i="1" s="1"/>
  <c r="H50" i="1" l="1"/>
</calcChain>
</file>

<file path=xl/sharedStrings.xml><?xml version="1.0" encoding="utf-8"?>
<sst xmlns="http://schemas.openxmlformats.org/spreadsheetml/2006/main" count="114" uniqueCount="78">
  <si>
    <t>Restauratie</t>
  </si>
  <si>
    <t>Fase 1: buitenrestauratie</t>
  </si>
  <si>
    <t>Gemeentehuis</t>
  </si>
  <si>
    <t>Brakel</t>
  </si>
  <si>
    <t>Kerk Sint-Marie Everbeek</t>
  </si>
  <si>
    <t>Dak en deel gevels toren</t>
  </si>
  <si>
    <t>Kasteel bij klooster van Zusters van  Maria</t>
  </si>
  <si>
    <t>Restauratie exterieur</t>
  </si>
  <si>
    <t>Hoeve Verrebeke 8 Opbrakel</t>
  </si>
  <si>
    <t>Restauratie wegkapel</t>
  </si>
  <si>
    <t>Horebeke</t>
  </si>
  <si>
    <t>Percelen 1-3</t>
  </si>
  <si>
    <t>OLV Hemelvaartkerk</t>
  </si>
  <si>
    <t>Restauratie orgel</t>
  </si>
  <si>
    <t xml:space="preserve">Verwarming </t>
  </si>
  <si>
    <t>Stabiliteit doksaal en elektriciteit</t>
  </si>
  <si>
    <t>Kruishoutem</t>
  </si>
  <si>
    <t>Sint-Eligiuskerk</t>
  </si>
  <si>
    <t>Exterieur en gedeelte interieur</t>
  </si>
  <si>
    <t>Lierde</t>
  </si>
  <si>
    <t>Sint-Jan-de-Doperkerk Hemelveerdegem</t>
  </si>
  <si>
    <t>Percelen 1: interieur en perceel 2: verwarming en elektriciteit</t>
  </si>
  <si>
    <t>Maarkedal</t>
  </si>
  <si>
    <t>Kasseiwegen - deel 1</t>
  </si>
  <si>
    <t>Mariaborrestraat-Steenbeeekdries-Stationsberg</t>
  </si>
  <si>
    <t>Zuid-Oost-Vlaamse Kasseiwegen</t>
  </si>
  <si>
    <t>Eikenberg te Maarke-Kerkem</t>
  </si>
  <si>
    <t>Donderij</t>
  </si>
  <si>
    <t>Gemeentehuis Etikhove</t>
  </si>
  <si>
    <t>Algemen buitenrestauratie</t>
  </si>
  <si>
    <t>Oudenaarde</t>
  </si>
  <si>
    <t>Schipperskerk Leupegem</t>
  </si>
  <si>
    <t>Sint-Eligiuskerk Eine</t>
  </si>
  <si>
    <t>Dak, gevel, interieur, binnenschilderwerken</t>
  </si>
  <si>
    <t>OLV Geboortekerk Pamele</t>
  </si>
  <si>
    <t>Archeologische site Ename</t>
  </si>
  <si>
    <t>Restauratie abdijmuur</t>
  </si>
  <si>
    <t>Schilderijen</t>
  </si>
  <si>
    <t>Bedevaartsoord OLV Kerselare</t>
  </si>
  <si>
    <t>Fase 1: Bedevaartkapel (loten 2 en 3)</t>
  </si>
  <si>
    <t>Fase 2: Omgeving bedevaartsite (lot 2 en 3)</t>
  </si>
  <si>
    <t>Ronse</t>
  </si>
  <si>
    <t>Sint-Hermeskerk</t>
  </si>
  <si>
    <t>Dichtleggen van opgravingen en bijh. werken</t>
  </si>
  <si>
    <t>Fase 2: binnenrestauratie</t>
  </si>
  <si>
    <t>Fase 3: daken en goten</t>
  </si>
  <si>
    <t>Villa Vangrootenbruel</t>
  </si>
  <si>
    <t>Restauratie tuin</t>
  </si>
  <si>
    <t>Wortegem-Petegem</t>
  </si>
  <si>
    <t>Sint-Mauruskerk Elsegem</t>
  </si>
  <si>
    <t>Buitenrestauratie</t>
  </si>
  <si>
    <t>Zwalm</t>
  </si>
  <si>
    <t>Sint-Denijskerk</t>
  </si>
  <si>
    <t>Restauratie kerkhofmuur</t>
  </si>
  <si>
    <t>Molenberg - Konkelstraat</t>
  </si>
  <si>
    <t>Heraanleg kasseiweg na aanleg riolering</t>
  </si>
  <si>
    <t>Sint-Dionysiuskerk Roborst</t>
  </si>
  <si>
    <t>Exterieur</t>
  </si>
  <si>
    <t>ARRONDISSEMENT OUDENAARDE</t>
  </si>
  <si>
    <t>Inhoudelijk goedgekeurd</t>
  </si>
  <si>
    <t>Premiebedrag</t>
  </si>
  <si>
    <t>Goedgekeurde projecten 2017</t>
  </si>
  <si>
    <t>Pastorie Sint-Mattheusparochie</t>
  </si>
  <si>
    <t>Algemene restauratie</t>
  </si>
  <si>
    <t>Kasseiwegen Zegelsem en Horebeke</t>
  </si>
  <si>
    <t>Heraanleg</t>
  </si>
  <si>
    <t>Sint-Walburgakerk</t>
  </si>
  <si>
    <t>Fase V: toren</t>
  </si>
  <si>
    <t>Frans Klooster, Kortrijkstraat 56</t>
  </si>
  <si>
    <t>Restauratie, schrijnwerk, gevels</t>
  </si>
  <si>
    <t>Sint-Elooiskeer</t>
  </si>
  <si>
    <t>Restauratie boerenarbeidershuizen</t>
  </si>
  <si>
    <t>Sint-Martinuskerk Melden</t>
  </si>
  <si>
    <t>Fase 4: cv en elektriciteit</t>
  </si>
  <si>
    <t>Fase 4: koor, percelen 1 en 2</t>
  </si>
  <si>
    <t>Herstelling houten drager en polychromie</t>
  </si>
  <si>
    <t>Projecten opgenomen op 1e programmatie 2018</t>
  </si>
  <si>
    <t>Projecten op wachtlijst (20/03/2018)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</si>
</sst>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;@"/>
  </numFmts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59">
    <xf numFmtId="0" fontId="0" fillId="0" borderId="0" xfId="0"/>
    <xf numFmtId="14" fontId="1" fillId="0" borderId="1" xfId="0" applyNumberFormat="1" applyFont="1" applyFill="1" applyBorder="1"/>
    <xf numFmtId="4" fontId="1" fillId="0" borderId="1" xfId="0" applyNumberFormat="1" applyFont="1" applyFill="1" applyBorder="1"/>
    <xf numFmtId="164" fontId="1" fillId="0" borderId="1" xfId="0" applyNumberFormat="1" applyFont="1" applyFill="1" applyBorder="1"/>
    <xf numFmtId="4" fontId="1" fillId="0" borderId="1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4" fontId="1" fillId="0" borderId="3" xfId="0" applyNumberFormat="1" applyFont="1" applyFill="1" applyBorder="1"/>
    <xf numFmtId="4" fontId="1" fillId="0" borderId="4" xfId="0" applyNumberFormat="1" applyFont="1" applyFill="1" applyBorder="1"/>
    <xf numFmtId="0" fontId="1" fillId="0" borderId="5" xfId="0" applyFont="1" applyFill="1" applyBorder="1" applyAlignment="1">
      <alignment wrapText="1"/>
    </xf>
    <xf numFmtId="4" fontId="1" fillId="0" borderId="6" xfId="0" applyNumberFormat="1" applyFont="1" applyFill="1" applyBorder="1"/>
    <xf numFmtId="0" fontId="1" fillId="0" borderId="7" xfId="0" applyFont="1" applyFill="1" applyBorder="1" applyAlignment="1">
      <alignment wrapText="1"/>
    </xf>
    <xf numFmtId="4" fontId="1" fillId="0" borderId="8" xfId="0" applyNumberFormat="1" applyFont="1" applyFill="1" applyBorder="1"/>
    <xf numFmtId="4" fontId="1" fillId="0" borderId="9" xfId="0" applyNumberFormat="1" applyFont="1" applyFill="1" applyBorder="1"/>
    <xf numFmtId="14" fontId="1" fillId="0" borderId="3" xfId="0" applyNumberFormat="1" applyFont="1" applyFill="1" applyBorder="1"/>
    <xf numFmtId="4" fontId="1" fillId="0" borderId="3" xfId="0" applyNumberFormat="1" applyFont="1" applyFill="1" applyBorder="1" applyAlignment="1">
      <alignment wrapText="1"/>
    </xf>
    <xf numFmtId="164" fontId="1" fillId="0" borderId="8" xfId="0" applyNumberFormat="1" applyFont="1" applyFill="1" applyBorder="1"/>
    <xf numFmtId="4" fontId="3" fillId="0" borderId="0" xfId="0" applyNumberFormat="1" applyFont="1"/>
    <xf numFmtId="4" fontId="1" fillId="0" borderId="8" xfId="0" applyNumberFormat="1" applyFont="1" applyFill="1" applyBorder="1" applyAlignment="1">
      <alignment wrapText="1"/>
    </xf>
    <xf numFmtId="0" fontId="4" fillId="0" borderId="0" xfId="0" applyFont="1"/>
    <xf numFmtId="4" fontId="1" fillId="0" borderId="0" xfId="0" applyNumberFormat="1" applyFont="1" applyFill="1" applyBorder="1"/>
    <xf numFmtId="14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/>
    <xf numFmtId="4" fontId="6" fillId="0" borderId="0" xfId="0" applyNumberFormat="1" applyFont="1" applyFill="1" applyBorder="1"/>
    <xf numFmtId="0" fontId="1" fillId="0" borderId="8" xfId="0" applyFont="1" applyFill="1" applyBorder="1" applyAlignment="1">
      <alignment wrapText="1"/>
    </xf>
    <xf numFmtId="0" fontId="1" fillId="0" borderId="8" xfId="0" applyFont="1" applyFill="1" applyBorder="1" applyAlignment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/>
    <xf numFmtId="0" fontId="0" fillId="0" borderId="0" xfId="0" applyAlignment="1"/>
    <xf numFmtId="0" fontId="4" fillId="0" borderId="0" xfId="0" applyFont="1" applyAlignment="1"/>
    <xf numFmtId="0" fontId="1" fillId="0" borderId="0" xfId="0" applyFont="1" applyFill="1" applyBorder="1" applyAlignment="1"/>
    <xf numFmtId="0" fontId="8" fillId="0" borderId="0" xfId="0" applyFont="1" applyAlignment="1"/>
    <xf numFmtId="0" fontId="9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7" fillId="0" borderId="0" xfId="0" applyFont="1" applyFill="1" applyAlignment="1"/>
    <xf numFmtId="0" fontId="4" fillId="0" borderId="0" xfId="0" applyFont="1" applyFill="1" applyAlignment="1"/>
    <xf numFmtId="0" fontId="0" fillId="0" borderId="0" xfId="0" applyFill="1" applyAlignment="1"/>
    <xf numFmtId="0" fontId="1" fillId="0" borderId="1" xfId="0" applyFont="1" applyFill="1" applyBorder="1" applyAlignment="1">
      <alignment horizontal="left" wrapText="1"/>
    </xf>
    <xf numFmtId="4" fontId="1" fillId="0" borderId="10" xfId="0" applyNumberFormat="1" applyFont="1" applyFill="1" applyBorder="1"/>
    <xf numFmtId="0" fontId="1" fillId="0" borderId="1" xfId="0" applyFont="1" applyFill="1" applyBorder="1"/>
    <xf numFmtId="0" fontId="0" fillId="0" borderId="0" xfId="0" applyBorder="1" applyAlignment="1"/>
    <xf numFmtId="0" fontId="1" fillId="0" borderId="1" xfId="1" applyFont="1" applyFill="1" applyBorder="1"/>
    <xf numFmtId="0" fontId="1" fillId="0" borderId="1" xfId="1" applyFont="1" applyFill="1" applyBorder="1" applyAlignment="1"/>
    <xf numFmtId="14" fontId="1" fillId="0" borderId="1" xfId="1" applyNumberFormat="1" applyFont="1" applyFill="1" applyBorder="1"/>
    <xf numFmtId="4" fontId="1" fillId="0" borderId="1" xfId="1" applyNumberFormat="1" applyFont="1" applyFill="1" applyBorder="1"/>
    <xf numFmtId="4" fontId="1" fillId="0" borderId="1" xfId="1" applyNumberFormat="1" applyFont="1" applyFill="1" applyBorder="1" applyAlignment="1">
      <alignment wrapText="1"/>
    </xf>
    <xf numFmtId="4" fontId="1" fillId="0" borderId="10" xfId="1" applyNumberFormat="1" applyFont="1" applyFill="1" applyBorder="1"/>
    <xf numFmtId="0" fontId="1" fillId="0" borderId="1" xfId="1" applyFont="1" applyFill="1" applyBorder="1" applyAlignment="1">
      <alignment wrapText="1"/>
    </xf>
    <xf numFmtId="0" fontId="1" fillId="0" borderId="0" xfId="1" applyFont="1"/>
    <xf numFmtId="0" fontId="5" fillId="0" borderId="0" xfId="0" applyFont="1"/>
    <xf numFmtId="4" fontId="6" fillId="0" borderId="0" xfId="0" applyNumberFormat="1" applyFont="1"/>
    <xf numFmtId="0" fontId="2" fillId="0" borderId="0" xfId="0" applyFont="1" applyBorder="1" applyAlignment="1"/>
    <xf numFmtId="0" fontId="0" fillId="0" borderId="0" xfId="0" applyFont="1" applyBorder="1" applyAlignment="1"/>
    <xf numFmtId="0" fontId="5" fillId="0" borderId="0" xfId="0" applyFont="1" applyBorder="1" applyAlignment="1"/>
    <xf numFmtId="0" fontId="0" fillId="0" borderId="0" xfId="0" applyBorder="1" applyAlignment="1"/>
    <xf numFmtId="0" fontId="8" fillId="0" borderId="0" xfId="0" applyFont="1" applyAlignment="1"/>
    <xf numFmtId="0" fontId="7" fillId="0" borderId="0" xfId="0" applyFont="1" applyAlignment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0"/>
  <sheetViews>
    <sheetView tabSelected="1" workbookViewId="0">
      <selection activeCell="K35" sqref="K35"/>
    </sheetView>
  </sheetViews>
  <sheetFormatPr defaultRowHeight="14.4" x14ac:dyDescent="0.3"/>
  <cols>
    <col min="1" max="1" width="16.109375" customWidth="1"/>
    <col min="2" max="2" width="32.33203125" style="38" customWidth="1"/>
    <col min="3" max="3" width="41.33203125" style="30" customWidth="1"/>
    <col min="4" max="4" width="11.33203125" customWidth="1"/>
    <col min="5" max="5" width="14.6640625" hidden="1" customWidth="1"/>
    <col min="6" max="6" width="14.88671875" hidden="1" customWidth="1"/>
    <col min="7" max="7" width="14.6640625" hidden="1" customWidth="1"/>
    <col min="8" max="8" width="14.44140625" customWidth="1"/>
    <col min="11" max="11" width="11.33203125" customWidth="1"/>
  </cols>
  <sheetData>
    <row r="2" spans="1:9" x14ac:dyDescent="0.3">
      <c r="A2" s="57" t="s">
        <v>58</v>
      </c>
      <c r="B2" s="58"/>
    </row>
    <row r="3" spans="1:9" x14ac:dyDescent="0.3">
      <c r="A3" s="33"/>
      <c r="B3" s="36"/>
      <c r="D3" s="34" t="s">
        <v>59</v>
      </c>
      <c r="E3" s="34"/>
      <c r="F3" s="34"/>
      <c r="G3" s="34"/>
      <c r="H3" s="35" t="s">
        <v>60</v>
      </c>
    </row>
    <row r="4" spans="1:9" x14ac:dyDescent="0.3">
      <c r="A4" s="53" t="s">
        <v>61</v>
      </c>
      <c r="B4" s="54"/>
    </row>
    <row r="5" spans="1:9" ht="12.75" customHeight="1" x14ac:dyDescent="0.3">
      <c r="A5" s="23" t="s">
        <v>51</v>
      </c>
      <c r="B5" s="23" t="s">
        <v>62</v>
      </c>
      <c r="C5" s="39" t="s">
        <v>63</v>
      </c>
      <c r="D5" s="1">
        <v>42914</v>
      </c>
      <c r="E5" s="2">
        <v>489068.24</v>
      </c>
      <c r="F5" s="2">
        <f>E5*0.4</f>
        <v>195627.296</v>
      </c>
      <c r="G5" s="2"/>
      <c r="H5" s="2">
        <f>F5</f>
        <v>195627.296</v>
      </c>
    </row>
    <row r="6" spans="1:9" ht="12.75" customHeight="1" x14ac:dyDescent="0.3">
      <c r="A6" s="41" t="s">
        <v>3</v>
      </c>
      <c r="B6" s="41" t="s">
        <v>64</v>
      </c>
      <c r="C6" s="23" t="s">
        <v>65</v>
      </c>
      <c r="D6" s="3">
        <v>41067</v>
      </c>
      <c r="E6" s="2">
        <v>693680.6</v>
      </c>
      <c r="F6" s="4">
        <f>E6*1.1*0.6</f>
        <v>457829.196</v>
      </c>
      <c r="G6" s="2">
        <f>F6/3</f>
        <v>152609.73199999999</v>
      </c>
      <c r="H6" s="2">
        <f>F6+G6</f>
        <v>610438.92799999996</v>
      </c>
    </row>
    <row r="7" spans="1:9" ht="12.75" customHeight="1" x14ac:dyDescent="0.3">
      <c r="A7" s="23" t="s">
        <v>30</v>
      </c>
      <c r="B7" s="23" t="s">
        <v>66</v>
      </c>
      <c r="C7" s="24" t="s">
        <v>67</v>
      </c>
      <c r="D7" s="3">
        <v>42094</v>
      </c>
      <c r="E7" s="2">
        <v>874036.62</v>
      </c>
      <c r="F7" s="4">
        <f>E7*1.1*0.6</f>
        <v>576864.1692</v>
      </c>
      <c r="G7" s="2">
        <f>F7/3</f>
        <v>192288.0564</v>
      </c>
      <c r="H7" s="2">
        <f>F7+G7</f>
        <v>769152.22560000001</v>
      </c>
    </row>
    <row r="8" spans="1:9" ht="12.75" customHeight="1" x14ac:dyDescent="0.3">
      <c r="A8" s="21"/>
      <c r="B8" s="32"/>
      <c r="C8" s="22"/>
      <c r="D8" s="20"/>
      <c r="E8" s="19"/>
      <c r="F8" s="19"/>
      <c r="G8" s="19"/>
      <c r="H8" s="25">
        <f>SUM(H5:H7)</f>
        <v>1575218.4495999999</v>
      </c>
    </row>
    <row r="9" spans="1:9" ht="12.75" customHeight="1" x14ac:dyDescent="0.3">
      <c r="A9" s="21"/>
      <c r="B9" s="32"/>
      <c r="C9" s="22"/>
      <c r="D9" s="20"/>
      <c r="E9" s="19"/>
      <c r="F9" s="19"/>
      <c r="G9" s="19"/>
      <c r="H9" s="19"/>
    </row>
    <row r="10" spans="1:9" ht="12.75" customHeight="1" x14ac:dyDescent="0.3">
      <c r="A10" s="22"/>
      <c r="B10" s="22"/>
      <c r="C10" s="22"/>
      <c r="D10" s="20"/>
      <c r="E10" s="19"/>
      <c r="F10" s="19"/>
      <c r="G10" s="19"/>
      <c r="H10" s="19"/>
    </row>
    <row r="11" spans="1:9" ht="12.75" customHeight="1" x14ac:dyDescent="0.3">
      <c r="A11" s="51" t="s">
        <v>76</v>
      </c>
      <c r="B11" s="51"/>
      <c r="C11" s="42"/>
      <c r="D11" s="18"/>
      <c r="E11" s="18"/>
      <c r="F11" s="18"/>
      <c r="G11" s="18"/>
      <c r="H11" s="18"/>
    </row>
    <row r="12" spans="1:9" ht="12.75" customHeight="1" x14ac:dyDescent="0.3">
      <c r="A12" s="23" t="s">
        <v>48</v>
      </c>
      <c r="B12" s="23" t="s">
        <v>68</v>
      </c>
      <c r="C12" s="23" t="s">
        <v>69</v>
      </c>
      <c r="D12" s="1">
        <v>41857</v>
      </c>
      <c r="E12" s="2">
        <v>1136774.58</v>
      </c>
      <c r="F12" s="4">
        <f>E12*1.1*0.25</f>
        <v>312613.00950000004</v>
      </c>
      <c r="G12" s="2">
        <f>F12/25*7.5</f>
        <v>93783.902850000013</v>
      </c>
      <c r="H12" s="2">
        <f>F12+G12</f>
        <v>406396.91235000006</v>
      </c>
    </row>
    <row r="13" spans="1:9" ht="12.75" customHeight="1" x14ac:dyDescent="0.3">
      <c r="A13" s="23" t="s">
        <v>16</v>
      </c>
      <c r="B13" s="23" t="s">
        <v>70</v>
      </c>
      <c r="C13" s="39" t="s">
        <v>71</v>
      </c>
      <c r="D13" s="1">
        <v>42914</v>
      </c>
      <c r="E13" s="2">
        <v>155201.5</v>
      </c>
      <c r="F13" s="2">
        <f>E13*0.4</f>
        <v>62080.600000000006</v>
      </c>
      <c r="G13" s="2"/>
      <c r="H13" s="40">
        <f>F13</f>
        <v>62080.600000000006</v>
      </c>
    </row>
    <row r="14" spans="1:9" ht="12.75" customHeight="1" x14ac:dyDescent="0.3">
      <c r="A14" s="43" t="s">
        <v>30</v>
      </c>
      <c r="B14" s="43" t="s">
        <v>72</v>
      </c>
      <c r="C14" s="44" t="s">
        <v>73</v>
      </c>
      <c r="D14" s="45">
        <v>41157</v>
      </c>
      <c r="E14" s="46">
        <v>260324</v>
      </c>
      <c r="F14" s="47">
        <f>E14*1.1*0.6</f>
        <v>171813.84</v>
      </c>
      <c r="G14" s="46">
        <f>F14/3</f>
        <v>57271.28</v>
      </c>
      <c r="H14" s="48">
        <f>F14+G14</f>
        <v>229085.12</v>
      </c>
    </row>
    <row r="15" spans="1:9" ht="12.75" customHeight="1" x14ac:dyDescent="0.3">
      <c r="A15" s="43" t="s">
        <v>30</v>
      </c>
      <c r="B15" s="43" t="s">
        <v>66</v>
      </c>
      <c r="C15" s="44" t="s">
        <v>74</v>
      </c>
      <c r="D15" s="45">
        <v>41201</v>
      </c>
      <c r="E15" s="46">
        <v>1211176.1299999999</v>
      </c>
      <c r="F15" s="47">
        <v>798650.25</v>
      </c>
      <c r="G15" s="46">
        <f>F15/3</f>
        <v>266216.75</v>
      </c>
      <c r="H15" s="48">
        <v>1064866.99</v>
      </c>
    </row>
    <row r="16" spans="1:9" ht="12.75" customHeight="1" x14ac:dyDescent="0.3">
      <c r="A16" s="43" t="s">
        <v>41</v>
      </c>
      <c r="B16" s="43" t="s">
        <v>42</v>
      </c>
      <c r="C16" s="49" t="s">
        <v>75</v>
      </c>
      <c r="D16" s="45">
        <v>41233</v>
      </c>
      <c r="E16" s="46">
        <v>78010</v>
      </c>
      <c r="F16" s="47">
        <f>E16*1.1*0.6</f>
        <v>51486.6</v>
      </c>
      <c r="G16" s="46">
        <f>F16/3</f>
        <v>17162.2</v>
      </c>
      <c r="H16" s="48">
        <f>F16+G16</f>
        <v>68648.800000000003</v>
      </c>
      <c r="I16" s="50"/>
    </row>
    <row r="17" spans="1:8" ht="12.75" customHeight="1" x14ac:dyDescent="0.3">
      <c r="A17" s="18"/>
      <c r="B17" s="37"/>
      <c r="C17" s="31"/>
      <c r="D17" s="18"/>
      <c r="E17" s="18"/>
      <c r="F17" s="18"/>
      <c r="G17" s="18"/>
      <c r="H17" s="52">
        <f>SUM(H12:H16)</f>
        <v>1831078.4223500001</v>
      </c>
    </row>
    <row r="18" spans="1:8" ht="12.75" customHeight="1" x14ac:dyDescent="0.3">
      <c r="A18" s="18"/>
      <c r="B18" s="37"/>
      <c r="C18" s="31"/>
      <c r="D18" s="18"/>
      <c r="E18" s="18"/>
      <c r="F18" s="18"/>
      <c r="G18" s="18"/>
      <c r="H18" s="18"/>
    </row>
    <row r="19" spans="1:8" ht="12.75" customHeight="1" x14ac:dyDescent="0.3">
      <c r="A19" s="18"/>
      <c r="B19" s="37"/>
      <c r="C19" s="31"/>
      <c r="D19" s="18"/>
      <c r="E19" s="18"/>
      <c r="F19" s="18"/>
      <c r="G19" s="18"/>
      <c r="H19" s="18"/>
    </row>
    <row r="20" spans="1:8" ht="12.75" customHeight="1" x14ac:dyDescent="0.3">
      <c r="A20" s="18"/>
      <c r="B20" s="37"/>
      <c r="C20" s="31"/>
      <c r="D20" s="18"/>
      <c r="E20" s="18"/>
      <c r="F20" s="18"/>
      <c r="G20" s="18"/>
      <c r="H20" s="18"/>
    </row>
    <row r="21" spans="1:8" ht="12.75" customHeight="1" thickBot="1" x14ac:dyDescent="0.35">
      <c r="A21" s="55" t="s">
        <v>77</v>
      </c>
      <c r="B21" s="56"/>
      <c r="C21" s="31"/>
      <c r="D21" s="18"/>
      <c r="E21" s="18"/>
      <c r="F21" s="18"/>
      <c r="G21" s="18"/>
      <c r="H21" s="18"/>
    </row>
    <row r="22" spans="1:8" ht="12.75" customHeight="1" x14ac:dyDescent="0.3">
      <c r="A22" s="5" t="s">
        <v>3</v>
      </c>
      <c r="B22" s="28" t="s">
        <v>4</v>
      </c>
      <c r="C22" s="29" t="s">
        <v>5</v>
      </c>
      <c r="D22" s="13">
        <v>41964</v>
      </c>
      <c r="E22" s="6">
        <v>376280.62</v>
      </c>
      <c r="F22" s="14">
        <f>E22*1.1*0.6</f>
        <v>248345.20920000001</v>
      </c>
      <c r="G22" s="6">
        <f>F22/3</f>
        <v>82781.736400000009</v>
      </c>
      <c r="H22" s="7">
        <f t="shared" ref="H22:H33" si="0">F22+G22</f>
        <v>331126.94560000004</v>
      </c>
    </row>
    <row r="23" spans="1:8" ht="12.75" customHeight="1" x14ac:dyDescent="0.3">
      <c r="A23" s="8" t="s">
        <v>3</v>
      </c>
      <c r="B23" s="23" t="s">
        <v>6</v>
      </c>
      <c r="C23" s="23" t="s">
        <v>7</v>
      </c>
      <c r="D23" s="1">
        <v>42044</v>
      </c>
      <c r="E23" s="2">
        <v>742313.98</v>
      </c>
      <c r="F23" s="4">
        <f>E23*1.1*0.25</f>
        <v>204136.34450000001</v>
      </c>
      <c r="G23" s="2">
        <f>F23/25*7.5</f>
        <v>61240.903350000001</v>
      </c>
      <c r="H23" s="9">
        <f t="shared" si="0"/>
        <v>265377.24784999999</v>
      </c>
    </row>
    <row r="24" spans="1:8" ht="12.75" customHeight="1" x14ac:dyDescent="0.3">
      <c r="A24" s="8" t="s">
        <v>3</v>
      </c>
      <c r="B24" s="23" t="s">
        <v>8</v>
      </c>
      <c r="C24" s="23" t="s">
        <v>9</v>
      </c>
      <c r="D24" s="1">
        <v>42081</v>
      </c>
      <c r="E24" s="2">
        <v>49337.61</v>
      </c>
      <c r="F24" s="4">
        <f>E24*1.1*0.25</f>
        <v>13567.842750000002</v>
      </c>
      <c r="G24" s="2">
        <f>F24/25*7.5</f>
        <v>4070.3528250000008</v>
      </c>
      <c r="H24" s="9">
        <f t="shared" si="0"/>
        <v>17638.195575000002</v>
      </c>
    </row>
    <row r="25" spans="1:8" ht="12.75" customHeight="1" x14ac:dyDescent="0.3">
      <c r="A25" s="8" t="s">
        <v>10</v>
      </c>
      <c r="B25" s="23" t="s">
        <v>2</v>
      </c>
      <c r="C25" s="23" t="s">
        <v>11</v>
      </c>
      <c r="D25" s="3">
        <v>41845</v>
      </c>
      <c r="E25" s="2">
        <v>807620.32</v>
      </c>
      <c r="F25" s="4">
        <f t="shared" ref="F25:F33" si="1">E25*1.1*0.6</f>
        <v>533029.41119999997</v>
      </c>
      <c r="G25" s="2">
        <f t="shared" ref="G25:G33" si="2">F25/3</f>
        <v>177676.47039999999</v>
      </c>
      <c r="H25" s="9">
        <f t="shared" si="0"/>
        <v>710705.88159999996</v>
      </c>
    </row>
    <row r="26" spans="1:8" ht="12.75" customHeight="1" x14ac:dyDescent="0.3">
      <c r="A26" s="8" t="s">
        <v>10</v>
      </c>
      <c r="B26" s="23" t="s">
        <v>12</v>
      </c>
      <c r="C26" s="24" t="s">
        <v>13</v>
      </c>
      <c r="D26" s="3">
        <v>42164</v>
      </c>
      <c r="E26" s="2">
        <v>396063.37</v>
      </c>
      <c r="F26" s="4">
        <f t="shared" si="1"/>
        <v>261401.82420000003</v>
      </c>
      <c r="G26" s="2">
        <f t="shared" si="2"/>
        <v>87133.941400000011</v>
      </c>
      <c r="H26" s="9">
        <f t="shared" si="0"/>
        <v>348535.76560000004</v>
      </c>
    </row>
    <row r="27" spans="1:8" ht="12.75" customHeight="1" x14ac:dyDescent="0.3">
      <c r="A27" s="8" t="s">
        <v>10</v>
      </c>
      <c r="B27" s="23" t="s">
        <v>12</v>
      </c>
      <c r="C27" s="24" t="s">
        <v>14</v>
      </c>
      <c r="D27" s="3">
        <v>42164</v>
      </c>
      <c r="E27" s="2">
        <v>209276.52</v>
      </c>
      <c r="F27" s="4">
        <f t="shared" si="1"/>
        <v>138122.50320000001</v>
      </c>
      <c r="G27" s="2">
        <f t="shared" si="2"/>
        <v>46040.8344</v>
      </c>
      <c r="H27" s="9">
        <f t="shared" si="0"/>
        <v>184163.3376</v>
      </c>
    </row>
    <row r="28" spans="1:8" ht="12.75" customHeight="1" x14ac:dyDescent="0.3">
      <c r="A28" s="8" t="s">
        <v>10</v>
      </c>
      <c r="B28" s="23" t="s">
        <v>12</v>
      </c>
      <c r="C28" s="24" t="s">
        <v>15</v>
      </c>
      <c r="D28" s="3">
        <v>42164</v>
      </c>
      <c r="E28" s="2">
        <v>19265.97</v>
      </c>
      <c r="F28" s="4">
        <f t="shared" si="1"/>
        <v>12715.540200000001</v>
      </c>
      <c r="G28" s="2">
        <f t="shared" si="2"/>
        <v>4238.5134000000007</v>
      </c>
      <c r="H28" s="9">
        <f t="shared" si="0"/>
        <v>16954.053600000003</v>
      </c>
    </row>
    <row r="29" spans="1:8" ht="12.75" customHeight="1" x14ac:dyDescent="0.3">
      <c r="A29" s="8" t="s">
        <v>16</v>
      </c>
      <c r="B29" s="23" t="s">
        <v>17</v>
      </c>
      <c r="C29" s="24" t="s">
        <v>18</v>
      </c>
      <c r="D29" s="1">
        <v>41705</v>
      </c>
      <c r="E29" s="2">
        <v>928391</v>
      </c>
      <c r="F29" s="4">
        <f t="shared" si="1"/>
        <v>612738.06000000006</v>
      </c>
      <c r="G29" s="2">
        <f t="shared" si="2"/>
        <v>204246.02000000002</v>
      </c>
      <c r="H29" s="9">
        <f t="shared" si="0"/>
        <v>816984.08000000007</v>
      </c>
    </row>
    <row r="30" spans="1:8" ht="12.75" customHeight="1" x14ac:dyDescent="0.3">
      <c r="A30" s="8" t="s">
        <v>19</v>
      </c>
      <c r="B30" s="23" t="s">
        <v>20</v>
      </c>
      <c r="C30" s="23" t="s">
        <v>21</v>
      </c>
      <c r="D30" s="1">
        <v>41841</v>
      </c>
      <c r="E30" s="2">
        <v>600106.38</v>
      </c>
      <c r="F30" s="4">
        <f t="shared" si="1"/>
        <v>396070.2108</v>
      </c>
      <c r="G30" s="2">
        <f t="shared" si="2"/>
        <v>132023.40359999999</v>
      </c>
      <c r="H30" s="9">
        <f t="shared" si="0"/>
        <v>528093.61439999996</v>
      </c>
    </row>
    <row r="31" spans="1:8" ht="12.75" customHeight="1" x14ac:dyDescent="0.3">
      <c r="A31" s="8" t="s">
        <v>22</v>
      </c>
      <c r="B31" s="23" t="s">
        <v>23</v>
      </c>
      <c r="C31" s="23" t="s">
        <v>24</v>
      </c>
      <c r="D31" s="3">
        <v>41844</v>
      </c>
      <c r="E31" s="2">
        <v>1069792.5</v>
      </c>
      <c r="F31" s="4">
        <f t="shared" si="1"/>
        <v>706063.04999999993</v>
      </c>
      <c r="G31" s="2">
        <f t="shared" si="2"/>
        <v>235354.34999999998</v>
      </c>
      <c r="H31" s="9">
        <f t="shared" si="0"/>
        <v>941417.39999999991</v>
      </c>
    </row>
    <row r="32" spans="1:8" ht="12.75" customHeight="1" x14ac:dyDescent="0.3">
      <c r="A32" s="8" t="s">
        <v>22</v>
      </c>
      <c r="B32" s="23" t="s">
        <v>25</v>
      </c>
      <c r="C32" s="23" t="s">
        <v>26</v>
      </c>
      <c r="D32" s="3">
        <v>42074</v>
      </c>
      <c r="E32" s="2">
        <v>467211</v>
      </c>
      <c r="F32" s="4">
        <f t="shared" si="1"/>
        <v>308359.26</v>
      </c>
      <c r="G32" s="2">
        <f t="shared" si="2"/>
        <v>102786.42</v>
      </c>
      <c r="H32" s="9">
        <f t="shared" si="0"/>
        <v>411145.68</v>
      </c>
    </row>
    <row r="33" spans="1:8" ht="12.75" customHeight="1" x14ac:dyDescent="0.3">
      <c r="A33" s="8" t="s">
        <v>22</v>
      </c>
      <c r="B33" s="23" t="s">
        <v>25</v>
      </c>
      <c r="C33" s="23" t="s">
        <v>27</v>
      </c>
      <c r="D33" s="3">
        <v>42074</v>
      </c>
      <c r="E33" s="2">
        <v>751057</v>
      </c>
      <c r="F33" s="4">
        <f t="shared" si="1"/>
        <v>495697.62</v>
      </c>
      <c r="G33" s="2">
        <f t="shared" si="2"/>
        <v>165232.54</v>
      </c>
      <c r="H33" s="9">
        <f t="shared" si="0"/>
        <v>660930.16</v>
      </c>
    </row>
    <row r="34" spans="1:8" ht="12.75" customHeight="1" x14ac:dyDescent="0.3">
      <c r="A34" s="8" t="s">
        <v>22</v>
      </c>
      <c r="B34" s="23" t="s">
        <v>28</v>
      </c>
      <c r="C34" s="23" t="s">
        <v>29</v>
      </c>
      <c r="D34" s="3">
        <v>42800</v>
      </c>
      <c r="E34" s="2">
        <v>375373.76</v>
      </c>
      <c r="F34" s="4">
        <v>363361.8</v>
      </c>
      <c r="G34" s="2"/>
      <c r="H34" s="9">
        <f>F34</f>
        <v>363361.8</v>
      </c>
    </row>
    <row r="35" spans="1:8" ht="12.75" customHeight="1" x14ac:dyDescent="0.3">
      <c r="A35" s="8" t="s">
        <v>30</v>
      </c>
      <c r="B35" s="23" t="s">
        <v>31</v>
      </c>
      <c r="C35" s="23" t="s">
        <v>0</v>
      </c>
      <c r="D35" s="3">
        <v>41855</v>
      </c>
      <c r="E35" s="2">
        <v>480384.75</v>
      </c>
      <c r="F35" s="4">
        <f t="shared" ref="F35:F44" si="3">E35*1.1*0.6</f>
        <v>317053.93500000006</v>
      </c>
      <c r="G35" s="2">
        <f>F35/3</f>
        <v>105684.64500000002</v>
      </c>
      <c r="H35" s="9">
        <f t="shared" ref="H35:H49" si="4">F35+G35</f>
        <v>422738.58000000007</v>
      </c>
    </row>
    <row r="36" spans="1:8" ht="12.75" customHeight="1" x14ac:dyDescent="0.3">
      <c r="A36" s="8" t="s">
        <v>30</v>
      </c>
      <c r="B36" s="23" t="s">
        <v>32</v>
      </c>
      <c r="C36" s="23" t="s">
        <v>33</v>
      </c>
      <c r="D36" s="1">
        <v>41885</v>
      </c>
      <c r="E36" s="2">
        <v>453052.95</v>
      </c>
      <c r="F36" s="4">
        <f t="shared" si="3"/>
        <v>299014.94700000004</v>
      </c>
      <c r="G36" s="2">
        <f>F36/3</f>
        <v>99671.649000000019</v>
      </c>
      <c r="H36" s="9">
        <f t="shared" si="4"/>
        <v>398686.59600000008</v>
      </c>
    </row>
    <row r="37" spans="1:8" ht="12.75" customHeight="1" x14ac:dyDescent="0.3">
      <c r="A37" s="8" t="s">
        <v>30</v>
      </c>
      <c r="B37" s="23" t="s">
        <v>34</v>
      </c>
      <c r="C37" s="24" t="s">
        <v>1</v>
      </c>
      <c r="D37" s="1">
        <v>41918</v>
      </c>
      <c r="E37" s="2">
        <v>1996273.26</v>
      </c>
      <c r="F37" s="4">
        <f t="shared" si="3"/>
        <v>1317540.3515999999</v>
      </c>
      <c r="G37" s="2">
        <f>F37/3</f>
        <v>439180.11719999998</v>
      </c>
      <c r="H37" s="9">
        <f t="shared" si="4"/>
        <v>1756720.4687999999</v>
      </c>
    </row>
    <row r="38" spans="1:8" ht="12.75" customHeight="1" x14ac:dyDescent="0.3">
      <c r="A38" s="8" t="s">
        <v>30</v>
      </c>
      <c r="B38" s="23" t="s">
        <v>35</v>
      </c>
      <c r="C38" s="23" t="s">
        <v>36</v>
      </c>
      <c r="D38" s="3">
        <v>41953</v>
      </c>
      <c r="E38" s="2">
        <v>54250</v>
      </c>
      <c r="F38" s="4">
        <f t="shared" si="3"/>
        <v>35805</v>
      </c>
      <c r="G38" s="2">
        <v>0</v>
      </c>
      <c r="H38" s="9">
        <f t="shared" si="4"/>
        <v>35805</v>
      </c>
    </row>
    <row r="39" spans="1:8" ht="12.75" customHeight="1" x14ac:dyDescent="0.3">
      <c r="A39" s="8" t="s">
        <v>30</v>
      </c>
      <c r="B39" s="23" t="s">
        <v>32</v>
      </c>
      <c r="C39" s="24" t="s">
        <v>37</v>
      </c>
      <c r="D39" s="1">
        <v>42010</v>
      </c>
      <c r="E39" s="2">
        <v>56812.22</v>
      </c>
      <c r="F39" s="4">
        <f t="shared" si="3"/>
        <v>37496.065199999997</v>
      </c>
      <c r="G39" s="2">
        <f t="shared" ref="G39:G44" si="5">F39/3</f>
        <v>12498.688399999999</v>
      </c>
      <c r="H39" s="9">
        <f t="shared" si="4"/>
        <v>49994.753599999996</v>
      </c>
    </row>
    <row r="40" spans="1:8" ht="12.75" customHeight="1" x14ac:dyDescent="0.3">
      <c r="A40" s="8" t="s">
        <v>30</v>
      </c>
      <c r="B40" s="23" t="s">
        <v>38</v>
      </c>
      <c r="C40" s="24" t="s">
        <v>39</v>
      </c>
      <c r="D40" s="3">
        <v>42067</v>
      </c>
      <c r="E40" s="2">
        <v>214329</v>
      </c>
      <c r="F40" s="4">
        <f t="shared" si="3"/>
        <v>141457.14000000001</v>
      </c>
      <c r="G40" s="2">
        <f t="shared" si="5"/>
        <v>47152.380000000005</v>
      </c>
      <c r="H40" s="9">
        <f t="shared" si="4"/>
        <v>188609.52000000002</v>
      </c>
    </row>
    <row r="41" spans="1:8" ht="12.75" customHeight="1" x14ac:dyDescent="0.3">
      <c r="A41" s="8" t="s">
        <v>30</v>
      </c>
      <c r="B41" s="23" t="s">
        <v>38</v>
      </c>
      <c r="C41" s="23" t="s">
        <v>40</v>
      </c>
      <c r="D41" s="3">
        <v>42079</v>
      </c>
      <c r="E41" s="2">
        <v>665309.52</v>
      </c>
      <c r="F41" s="4">
        <f t="shared" si="3"/>
        <v>439104.28320000001</v>
      </c>
      <c r="G41" s="2">
        <f t="shared" si="5"/>
        <v>146368.0944</v>
      </c>
      <c r="H41" s="9">
        <f t="shared" si="4"/>
        <v>585472.37760000001</v>
      </c>
    </row>
    <row r="42" spans="1:8" ht="12.75" customHeight="1" x14ac:dyDescent="0.3">
      <c r="A42" s="8" t="s">
        <v>41</v>
      </c>
      <c r="B42" s="23" t="s">
        <v>42</v>
      </c>
      <c r="C42" s="23" t="s">
        <v>43</v>
      </c>
      <c r="D42" s="1">
        <v>41845</v>
      </c>
      <c r="E42" s="2">
        <v>382357.34</v>
      </c>
      <c r="F42" s="4">
        <f t="shared" si="3"/>
        <v>252355.84440000003</v>
      </c>
      <c r="G42" s="2">
        <f t="shared" si="5"/>
        <v>84118.61480000001</v>
      </c>
      <c r="H42" s="9">
        <f t="shared" si="4"/>
        <v>336474.45920000004</v>
      </c>
    </row>
    <row r="43" spans="1:8" ht="12.75" customHeight="1" x14ac:dyDescent="0.3">
      <c r="A43" s="8" t="s">
        <v>41</v>
      </c>
      <c r="B43" s="23" t="s">
        <v>42</v>
      </c>
      <c r="C43" s="24" t="s">
        <v>44</v>
      </c>
      <c r="D43" s="1">
        <v>41845</v>
      </c>
      <c r="E43" s="2">
        <v>327768.7</v>
      </c>
      <c r="F43" s="4">
        <f t="shared" si="3"/>
        <v>216327.34200000003</v>
      </c>
      <c r="G43" s="2">
        <f t="shared" si="5"/>
        <v>72109.114000000016</v>
      </c>
      <c r="H43" s="9">
        <f t="shared" si="4"/>
        <v>288436.45600000006</v>
      </c>
    </row>
    <row r="44" spans="1:8" ht="12.75" customHeight="1" x14ac:dyDescent="0.3">
      <c r="A44" s="8" t="s">
        <v>41</v>
      </c>
      <c r="B44" s="23" t="s">
        <v>42</v>
      </c>
      <c r="C44" s="24" t="s">
        <v>45</v>
      </c>
      <c r="D44" s="3">
        <v>42083</v>
      </c>
      <c r="E44" s="2">
        <v>799570.62</v>
      </c>
      <c r="F44" s="4">
        <f t="shared" si="3"/>
        <v>527716.60919999995</v>
      </c>
      <c r="G44" s="2">
        <f t="shared" si="5"/>
        <v>175905.53639999998</v>
      </c>
      <c r="H44" s="9">
        <f t="shared" si="4"/>
        <v>703622.14559999993</v>
      </c>
    </row>
    <row r="45" spans="1:8" ht="12.75" customHeight="1" x14ac:dyDescent="0.3">
      <c r="A45" s="8" t="s">
        <v>41</v>
      </c>
      <c r="B45" s="23" t="s">
        <v>46</v>
      </c>
      <c r="C45" s="23" t="s">
        <v>47</v>
      </c>
      <c r="D45" s="1">
        <v>42153</v>
      </c>
      <c r="E45" s="2">
        <v>313385.05</v>
      </c>
      <c r="F45" s="4">
        <v>131244.29999999999</v>
      </c>
      <c r="G45" s="2">
        <v>39373.29</v>
      </c>
      <c r="H45" s="9">
        <f t="shared" si="4"/>
        <v>170617.59</v>
      </c>
    </row>
    <row r="46" spans="1:8" ht="12.75" customHeight="1" x14ac:dyDescent="0.3">
      <c r="A46" s="8" t="s">
        <v>48</v>
      </c>
      <c r="B46" s="23" t="s">
        <v>49</v>
      </c>
      <c r="C46" s="24" t="s">
        <v>50</v>
      </c>
      <c r="D46" s="3">
        <v>42039</v>
      </c>
      <c r="E46" s="2">
        <v>699042.47</v>
      </c>
      <c r="F46" s="4">
        <f>E46*1.1*0.6</f>
        <v>461368.03020000004</v>
      </c>
      <c r="G46" s="2">
        <f>F46/3</f>
        <v>153789.34340000001</v>
      </c>
      <c r="H46" s="9">
        <f t="shared" si="4"/>
        <v>615157.37360000005</v>
      </c>
    </row>
    <row r="47" spans="1:8" ht="12.75" customHeight="1" x14ac:dyDescent="0.3">
      <c r="A47" s="8" t="s">
        <v>51</v>
      </c>
      <c r="B47" s="23" t="s">
        <v>52</v>
      </c>
      <c r="C47" s="24" t="s">
        <v>53</v>
      </c>
      <c r="D47" s="3">
        <v>42044</v>
      </c>
      <c r="E47" s="2">
        <v>180905</v>
      </c>
      <c r="F47" s="4">
        <f>E47*1.1*0.6</f>
        <v>119397.30000000002</v>
      </c>
      <c r="G47" s="2">
        <f>F47/3</f>
        <v>39799.100000000006</v>
      </c>
      <c r="H47" s="9">
        <f t="shared" si="4"/>
        <v>159196.40000000002</v>
      </c>
    </row>
    <row r="48" spans="1:8" ht="12.75" customHeight="1" x14ac:dyDescent="0.3">
      <c r="A48" s="8" t="s">
        <v>51</v>
      </c>
      <c r="B48" s="23" t="s">
        <v>54</v>
      </c>
      <c r="C48" s="23" t="s">
        <v>55</v>
      </c>
      <c r="D48" s="3">
        <v>42095</v>
      </c>
      <c r="E48" s="2">
        <v>92564.7</v>
      </c>
      <c r="F48" s="4">
        <f>E48*1.1*0.6</f>
        <v>61092.701999999997</v>
      </c>
      <c r="G48" s="2">
        <f>F48/3</f>
        <v>20364.234</v>
      </c>
      <c r="H48" s="9">
        <f t="shared" si="4"/>
        <v>81456.936000000002</v>
      </c>
    </row>
    <row r="49" spans="1:8" ht="12.75" customHeight="1" thickBot="1" x14ac:dyDescent="0.35">
      <c r="A49" s="10" t="s">
        <v>51</v>
      </c>
      <c r="B49" s="26" t="s">
        <v>56</v>
      </c>
      <c r="C49" s="27" t="s">
        <v>57</v>
      </c>
      <c r="D49" s="15">
        <v>42095</v>
      </c>
      <c r="E49" s="11">
        <v>344710.02</v>
      </c>
      <c r="F49" s="17">
        <f>E49*1.1*0.6</f>
        <v>227508.61320000002</v>
      </c>
      <c r="G49" s="11">
        <f>F49/3</f>
        <v>75836.204400000002</v>
      </c>
      <c r="H49" s="12">
        <f t="shared" si="4"/>
        <v>303344.81760000001</v>
      </c>
    </row>
    <row r="50" spans="1:8" x14ac:dyDescent="0.3">
      <c r="H50" s="16">
        <f>SUM(H22:H49)</f>
        <v>11692767.635825003</v>
      </c>
    </row>
  </sheetData>
  <sortState ref="A22:Q48">
    <sortCondition ref="A22:A48"/>
  </sortState>
  <mergeCells count="3">
    <mergeCell ref="A4:B4"/>
    <mergeCell ref="A21:B21"/>
    <mergeCell ref="A2:B2"/>
  </mergeCells>
  <pageMargins left="0.7" right="0.7" top="0.75" bottom="0.75" header="0.3" footer="0.3"/>
  <pageSetup paperSize="9"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A2DEB3C481334988283605DB6AF619" ma:contentTypeVersion="0" ma:contentTypeDescription="Een nieuw document maken." ma:contentTypeScope="" ma:versionID="6883c4f946809bd21467fac16a470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D2319F-C8C5-43C7-8B39-458D4A1A0DB7}"/>
</file>

<file path=customXml/itemProps2.xml><?xml version="1.0" encoding="utf-8"?>
<ds:datastoreItem xmlns:ds="http://schemas.openxmlformats.org/officeDocument/2006/customXml" ds:itemID="{F9C71B22-2939-4B78-8B5B-FADAE2BE8FE9}"/>
</file>

<file path=customXml/itemProps3.xml><?xml version="1.0" encoding="utf-8"?>
<ds:datastoreItem xmlns:ds="http://schemas.openxmlformats.org/officeDocument/2006/customXml" ds:itemID="{B67452CB-E8A2-42BF-812D-A389BCFBE1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Win, Karin</dc:creator>
  <cp:lastModifiedBy>D'Hanis, Denis</cp:lastModifiedBy>
  <cp:lastPrinted>2018-04-12T07:10:12Z</cp:lastPrinted>
  <dcterms:created xsi:type="dcterms:W3CDTF">2017-05-02T08:55:18Z</dcterms:created>
  <dcterms:modified xsi:type="dcterms:W3CDTF">2018-04-12T07:10:27Z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0x010100E5A2DEB3C481334988283605DB6AF619</vt:lpwstr>
  </property>
</Properties>
</file>