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15" i="1"/>
  <c r="H7" i="1"/>
  <c r="F14" i="1" l="1"/>
  <c r="F13" i="1"/>
  <c r="G13" i="1" s="1"/>
  <c r="H13" i="1" s="1"/>
  <c r="G12" i="1"/>
  <c r="H12" i="1" s="1"/>
  <c r="F12" i="1"/>
  <c r="F11" i="1"/>
  <c r="F10" i="1"/>
  <c r="G14" i="1" l="1"/>
  <c r="H14" i="1" s="1"/>
  <c r="H10" i="1"/>
  <c r="G11" i="1"/>
  <c r="H11" i="1" s="1"/>
  <c r="G10" i="1"/>
  <c r="F6" i="1"/>
  <c r="F5" i="1"/>
  <c r="G5" i="1" s="1"/>
  <c r="H5" i="1" s="1"/>
  <c r="G6" i="1" l="1"/>
  <c r="H6" i="1" s="1"/>
  <c r="F35" i="1"/>
  <c r="G35" i="1" s="1"/>
  <c r="H35" i="1" s="1"/>
  <c r="F34" i="1"/>
  <c r="G34" i="1" s="1"/>
  <c r="H34" i="1" s="1"/>
  <c r="F33" i="1"/>
  <c r="C33" i="1"/>
  <c r="F32" i="1"/>
  <c r="G32" i="1" s="1"/>
  <c r="H32" i="1" s="1"/>
  <c r="F31" i="1"/>
  <c r="F30" i="1"/>
  <c r="F29" i="1"/>
  <c r="H29" i="1" s="1"/>
  <c r="F28" i="1"/>
  <c r="G28" i="1" s="1"/>
  <c r="H28" i="1" s="1"/>
  <c r="H27" i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G33" i="1" l="1"/>
  <c r="H33" i="1" s="1"/>
  <c r="G31" i="1"/>
  <c r="H31" i="1" s="1"/>
  <c r="G30" i="1"/>
  <c r="H30" i="1" s="1"/>
</calcChain>
</file>

<file path=xl/sharedStrings.xml><?xml version="1.0" encoding="utf-8"?>
<sst xmlns="http://schemas.openxmlformats.org/spreadsheetml/2006/main" count="74" uniqueCount="48">
  <si>
    <t>Restauratie interieur</t>
  </si>
  <si>
    <t>Restauratie</t>
  </si>
  <si>
    <t>Vernieuwen verwarmingsinstallatie</t>
  </si>
  <si>
    <t>Gemeentehuis</t>
  </si>
  <si>
    <t>ARRONDISSEMENT DENDERMONDE</t>
  </si>
  <si>
    <t>Wetteren</t>
  </si>
  <si>
    <t>Dendermonde</t>
  </si>
  <si>
    <t>Sint-Aldegondiskerk Mespelare</t>
  </si>
  <si>
    <t>Kerk OLV van 7 Weeën</t>
  </si>
  <si>
    <t>Sint-Margaretakerk Grembergen</t>
  </si>
  <si>
    <t>Watertoren</t>
  </si>
  <si>
    <t>Sint-Gertrudiskerk Vlassenbroek</t>
  </si>
  <si>
    <t>Restauratie orgel</t>
  </si>
  <si>
    <t>Sint-Ursmaruskerk Baasrode</t>
  </si>
  <si>
    <t>Elektrische installatie</t>
  </si>
  <si>
    <t>Lot 4: interieur</t>
  </si>
  <si>
    <t>Sint-Alexius-Begijnhof</t>
  </si>
  <si>
    <t>Fase 1 (won. 17-23) - deel 2: bouwkunde en technieken</t>
  </si>
  <si>
    <t>Fase 1bis (6 woningen en kapel H. Antonius) - deel 2: bouwkunde en technieken</t>
  </si>
  <si>
    <t>Hamme</t>
  </si>
  <si>
    <t>Stenen graanwindmolen De Grote Napoleon</t>
  </si>
  <si>
    <t>Restauratie gevels en dak</t>
  </si>
  <si>
    <t>Lebbeke</t>
  </si>
  <si>
    <t>Sint-Salvatorkerk Wieze</t>
  </si>
  <si>
    <t>Fase 3: interieur</t>
  </si>
  <si>
    <t>Sint-Martinuskerk Denderbelle</t>
  </si>
  <si>
    <t>Restauratie 2 schilderijen</t>
  </si>
  <si>
    <t>Huis Blanqaert, Laurierstraat 4</t>
  </si>
  <si>
    <t>Fase 4: gelijkvloerse verdieping</t>
  </si>
  <si>
    <t>Sint-Annakerk Wetteren-ten-Ede</t>
  </si>
  <si>
    <t>Wichelen</t>
  </si>
  <si>
    <t>Sint-Jan-Onthoofdingskerk</t>
  </si>
  <si>
    <t>Sint-Denijskerk Serskamp</t>
  </si>
  <si>
    <t>Inhoudelijk goedgekeurd</t>
  </si>
  <si>
    <t>Premiebedrag</t>
  </si>
  <si>
    <t>Goedgekeurde projecten 2017</t>
  </si>
  <si>
    <t>Kasteel en park vml buskruitfabriek Cooppal</t>
  </si>
  <si>
    <t>Restauratie hekwerk</t>
  </si>
  <si>
    <t>Sint-Alexius Begijnhof</t>
  </si>
  <si>
    <t>Restauratie wegenis</t>
  </si>
  <si>
    <t>Percelen 1-3</t>
  </si>
  <si>
    <t>Loten 1-3</t>
  </si>
  <si>
    <t>Kruitmagazijn thv Mechelsepoort</t>
  </si>
  <si>
    <t>Sint-Salvatorskerk Wieze</t>
  </si>
  <si>
    <t>Fase 2: figuratieve koorramen</t>
  </si>
  <si>
    <t>Vernieuwen dakbedekking</t>
  </si>
  <si>
    <t>Projecten opgenomen op 1e programmatie 2018</t>
  </si>
  <si>
    <t>Projecten op wachtlijst (20/03/2018)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</si>
</sst>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14" fontId="1" fillId="0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/>
    <xf numFmtId="4" fontId="4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Fill="1" applyBorder="1" applyAlignment="1"/>
    <xf numFmtId="0" fontId="3" fillId="0" borderId="0" xfId="0" applyFont="1" applyFill="1"/>
    <xf numFmtId="0" fontId="7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top"/>
    </xf>
    <xf numFmtId="4" fontId="1" fillId="0" borderId="2" xfId="0" applyNumberFormat="1" applyFont="1" applyFill="1" applyBorder="1"/>
    <xf numFmtId="4" fontId="1" fillId="0" borderId="2" xfId="0" applyNumberFormat="1" applyFont="1" applyBorder="1"/>
    <xf numFmtId="0" fontId="8" fillId="0" borderId="0" xfId="0" applyFont="1"/>
    <xf numFmtId="0" fontId="3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wrapText="1"/>
    </xf>
    <xf numFmtId="0" fontId="1" fillId="0" borderId="1" xfId="1" applyFont="1" applyFill="1" applyBorder="1"/>
    <xf numFmtId="0" fontId="1" fillId="0" borderId="1" xfId="1" applyFont="1" applyFill="1" applyBorder="1" applyAlignment="1"/>
    <xf numFmtId="14" fontId="1" fillId="0" borderId="1" xfId="1" applyNumberFormat="1" applyFont="1" applyFill="1" applyBorder="1"/>
    <xf numFmtId="4" fontId="1" fillId="0" borderId="1" xfId="1" applyNumberFormat="1" applyFont="1" applyFill="1" applyBorder="1"/>
    <xf numFmtId="4" fontId="1" fillId="0" borderId="1" xfId="1" applyNumberFormat="1" applyFont="1" applyFill="1" applyBorder="1" applyAlignment="1">
      <alignment wrapText="1"/>
    </xf>
    <xf numFmtId="4" fontId="1" fillId="0" borderId="2" xfId="1" applyNumberFormat="1" applyFont="1" applyFill="1" applyBorder="1"/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/>
    <xf numFmtId="4" fontId="4" fillId="0" borderId="0" xfId="0" applyNumberFormat="1" applyFont="1" applyFill="1" applyBorder="1"/>
    <xf numFmtId="4" fontId="10" fillId="0" borderId="0" xfId="0" applyNumberFormat="1" applyFont="1"/>
    <xf numFmtId="0" fontId="5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J27" sqref="J27"/>
    </sheetView>
  </sheetViews>
  <sheetFormatPr defaultRowHeight="14.4" x14ac:dyDescent="0.3"/>
  <cols>
    <col min="1" max="1" width="13" customWidth="1"/>
    <col min="2" max="2" width="32.33203125" style="8" customWidth="1"/>
    <col min="3" max="3" width="51.88671875" style="8" customWidth="1"/>
    <col min="4" max="4" width="10.44140625" customWidth="1"/>
    <col min="5" max="5" width="11.33203125" hidden="1" customWidth="1"/>
    <col min="6" max="6" width="13.44140625" hidden="1" customWidth="1"/>
    <col min="7" max="7" width="12.44140625" hidden="1" customWidth="1"/>
    <col min="8" max="8" width="11.5546875" customWidth="1"/>
  </cols>
  <sheetData>
    <row r="1" spans="1:8" ht="7.5" customHeight="1" x14ac:dyDescent="0.3"/>
    <row r="2" spans="1:8" ht="17.850000000000001" customHeight="1" x14ac:dyDescent="0.3">
      <c r="A2" s="39" t="s">
        <v>4</v>
      </c>
      <c r="B2" s="39"/>
    </row>
    <row r="3" spans="1:8" ht="24.75" customHeight="1" x14ac:dyDescent="0.3">
      <c r="D3" s="16" t="s">
        <v>33</v>
      </c>
      <c r="E3" s="17"/>
      <c r="F3" s="17"/>
      <c r="G3" s="17"/>
      <c r="H3" s="18" t="s">
        <v>34</v>
      </c>
    </row>
    <row r="4" spans="1:8" x14ac:dyDescent="0.3">
      <c r="A4" s="21" t="s">
        <v>35</v>
      </c>
      <c r="D4" s="16"/>
      <c r="E4" s="17"/>
      <c r="F4" s="17"/>
      <c r="G4" s="17"/>
      <c r="H4" s="18"/>
    </row>
    <row r="5" spans="1:8" x14ac:dyDescent="0.3">
      <c r="A5" s="23" t="s">
        <v>5</v>
      </c>
      <c r="B5" s="11" t="s">
        <v>36</v>
      </c>
      <c r="C5" s="11" t="s">
        <v>37</v>
      </c>
      <c r="D5" s="1">
        <v>41264</v>
      </c>
      <c r="E5" s="2">
        <v>477875</v>
      </c>
      <c r="F5" s="4">
        <f>E5*1.1*0.25</f>
        <v>131415.625</v>
      </c>
      <c r="G5" s="2">
        <f>F5/25*7.5</f>
        <v>39424.6875</v>
      </c>
      <c r="H5" s="2">
        <f>F5+G5</f>
        <v>170840.3125</v>
      </c>
    </row>
    <row r="6" spans="1:8" x14ac:dyDescent="0.3">
      <c r="A6" s="23" t="s">
        <v>6</v>
      </c>
      <c r="B6" s="11" t="s">
        <v>38</v>
      </c>
      <c r="C6" s="11" t="s">
        <v>39</v>
      </c>
      <c r="D6" s="3">
        <v>41569</v>
      </c>
      <c r="E6" s="2">
        <v>614536</v>
      </c>
      <c r="F6" s="4">
        <f>E6*1.1*0.6</f>
        <v>405593.76000000007</v>
      </c>
      <c r="G6" s="2">
        <f>F6/3</f>
        <v>135197.92000000001</v>
      </c>
      <c r="H6" s="19">
        <f>F6+G6</f>
        <v>540791.68000000005</v>
      </c>
    </row>
    <row r="7" spans="1:8" x14ac:dyDescent="0.3">
      <c r="A7" s="24"/>
      <c r="B7" s="25"/>
      <c r="C7" s="25"/>
      <c r="D7" s="26"/>
      <c r="E7" s="27"/>
      <c r="F7" s="28"/>
      <c r="G7" s="27"/>
      <c r="H7" s="37">
        <f>SUM(H5:H6)</f>
        <v>711631.99250000005</v>
      </c>
    </row>
    <row r="8" spans="1:8" x14ac:dyDescent="0.3">
      <c r="D8" s="16"/>
      <c r="E8" s="17"/>
      <c r="F8" s="17"/>
      <c r="G8" s="17"/>
      <c r="H8" s="18"/>
    </row>
    <row r="9" spans="1:8" ht="12.75" customHeight="1" x14ac:dyDescent="0.3">
      <c r="A9" s="22" t="s">
        <v>46</v>
      </c>
      <c r="B9" s="22"/>
      <c r="C9" s="9"/>
      <c r="D9" s="6"/>
      <c r="E9" s="6"/>
      <c r="F9" s="6"/>
      <c r="G9" s="6"/>
      <c r="H9" s="7"/>
    </row>
    <row r="10" spans="1:8" ht="12.75" customHeight="1" x14ac:dyDescent="0.3">
      <c r="A10" s="29" t="s">
        <v>6</v>
      </c>
      <c r="B10" s="29" t="s">
        <v>7</v>
      </c>
      <c r="C10" s="30" t="s">
        <v>40</v>
      </c>
      <c r="D10" s="31">
        <v>41095</v>
      </c>
      <c r="E10" s="32">
        <v>1773039.14</v>
      </c>
      <c r="F10" s="33">
        <f>E10*1.1*0.6</f>
        <v>1170205.8324</v>
      </c>
      <c r="G10" s="32">
        <f>F10/3</f>
        <v>390068.61079999997</v>
      </c>
      <c r="H10" s="32">
        <f>F10+G10</f>
        <v>1560274.4431999999</v>
      </c>
    </row>
    <row r="11" spans="1:8" ht="12.75" customHeight="1" x14ac:dyDescent="0.3">
      <c r="A11" s="35" t="s">
        <v>6</v>
      </c>
      <c r="B11" s="35" t="s">
        <v>8</v>
      </c>
      <c r="C11" s="30" t="s">
        <v>41</v>
      </c>
      <c r="D11" s="31">
        <v>41519</v>
      </c>
      <c r="E11" s="32">
        <v>671981.6</v>
      </c>
      <c r="F11" s="33">
        <f>E11*1.1*0.6</f>
        <v>443507.85599999997</v>
      </c>
      <c r="G11" s="32">
        <f>F11/3</f>
        <v>147835.95199999999</v>
      </c>
      <c r="H11" s="34">
        <f>F11+G11</f>
        <v>591343.80799999996</v>
      </c>
    </row>
    <row r="12" spans="1:8" ht="12.75" customHeight="1" x14ac:dyDescent="0.3">
      <c r="A12" s="29" t="s">
        <v>6</v>
      </c>
      <c r="B12" s="35" t="s">
        <v>42</v>
      </c>
      <c r="C12" s="35" t="s">
        <v>1</v>
      </c>
      <c r="D12" s="36">
        <v>41612</v>
      </c>
      <c r="E12" s="32">
        <v>78991.55</v>
      </c>
      <c r="F12" s="33">
        <f>E12*1.1*0.6</f>
        <v>52134.42300000001</v>
      </c>
      <c r="G12" s="32">
        <f>F12/3</f>
        <v>17378.141000000003</v>
      </c>
      <c r="H12" s="34">
        <f>F12+G12</f>
        <v>69512.564000000013</v>
      </c>
    </row>
    <row r="13" spans="1:8" ht="12.75" customHeight="1" x14ac:dyDescent="0.3">
      <c r="A13" s="29" t="s">
        <v>22</v>
      </c>
      <c r="B13" s="29" t="s">
        <v>43</v>
      </c>
      <c r="C13" s="30" t="s">
        <v>44</v>
      </c>
      <c r="D13" s="31">
        <v>41159</v>
      </c>
      <c r="E13" s="32">
        <v>167280.45000000001</v>
      </c>
      <c r="F13" s="33">
        <f>E13*1.1*0.6</f>
        <v>110405.09700000001</v>
      </c>
      <c r="G13" s="32">
        <f>F13/3</f>
        <v>36801.699000000001</v>
      </c>
      <c r="H13" s="34">
        <f>F13+G13</f>
        <v>147206.796</v>
      </c>
    </row>
    <row r="14" spans="1:8" ht="12.75" customHeight="1" x14ac:dyDescent="0.3">
      <c r="A14" s="29" t="s">
        <v>22</v>
      </c>
      <c r="B14" s="35" t="s">
        <v>3</v>
      </c>
      <c r="C14" s="35" t="s">
        <v>45</v>
      </c>
      <c r="D14" s="36">
        <v>41583</v>
      </c>
      <c r="E14" s="32">
        <v>117881.73</v>
      </c>
      <c r="F14" s="33">
        <f>E14*1.1*0.6</f>
        <v>77801.941800000001</v>
      </c>
      <c r="G14" s="32">
        <f>F14/3</f>
        <v>25933.980599999999</v>
      </c>
      <c r="H14" s="34">
        <f>F14+G14</f>
        <v>103735.9224</v>
      </c>
    </row>
    <row r="15" spans="1:8" ht="12.75" customHeight="1" x14ac:dyDescent="0.3">
      <c r="A15" s="6"/>
      <c r="B15" s="9"/>
      <c r="C15" s="9"/>
      <c r="D15" s="6"/>
      <c r="E15" s="6"/>
      <c r="F15" s="6"/>
      <c r="G15" s="6"/>
      <c r="H15" s="7">
        <f>SUM(H10:H14)</f>
        <v>2472073.5336000002</v>
      </c>
    </row>
    <row r="16" spans="1:8" ht="12.75" customHeight="1" x14ac:dyDescent="0.3">
      <c r="A16" s="6"/>
      <c r="B16" s="9"/>
      <c r="C16" s="9"/>
      <c r="D16" s="6"/>
      <c r="E16" s="6"/>
      <c r="F16" s="6"/>
      <c r="G16" s="6"/>
      <c r="H16" s="7"/>
    </row>
    <row r="17" spans="1:8" ht="12.75" customHeight="1" x14ac:dyDescent="0.3">
      <c r="A17" s="6"/>
      <c r="B17" s="9"/>
      <c r="C17" s="9"/>
      <c r="D17" s="6"/>
      <c r="E17" s="6"/>
      <c r="F17" s="6"/>
      <c r="G17" s="6"/>
      <c r="H17" s="7"/>
    </row>
    <row r="18" spans="1:8" ht="12.75" customHeight="1" x14ac:dyDescent="0.3">
      <c r="A18" s="6"/>
      <c r="B18" s="9"/>
      <c r="C18" s="9"/>
      <c r="D18" s="6"/>
      <c r="E18" s="6"/>
      <c r="F18" s="6"/>
      <c r="G18" s="6"/>
      <c r="H18" s="6"/>
    </row>
    <row r="19" spans="1:8" ht="12.75" customHeight="1" x14ac:dyDescent="0.3">
      <c r="A19" s="15" t="s">
        <v>47</v>
      </c>
      <c r="B19" s="10"/>
      <c r="C19" s="9"/>
      <c r="D19" s="6"/>
      <c r="E19" s="6"/>
      <c r="F19" s="6"/>
      <c r="G19" s="6"/>
      <c r="H19" s="6"/>
    </row>
    <row r="20" spans="1:8" x14ac:dyDescent="0.3">
      <c r="A20" s="11" t="s">
        <v>6</v>
      </c>
      <c r="B20" s="11" t="s">
        <v>8</v>
      </c>
      <c r="C20" s="14" t="s">
        <v>2</v>
      </c>
      <c r="D20" s="1">
        <v>41814</v>
      </c>
      <c r="E20" s="2">
        <v>68920.789999999994</v>
      </c>
      <c r="F20" s="4">
        <f t="shared" ref="F20:F25" si="0">E20*1.1*0.6</f>
        <v>45487.721400000002</v>
      </c>
      <c r="G20" s="2">
        <f t="shared" ref="G20:G25" si="1">F20/3</f>
        <v>15162.5738</v>
      </c>
      <c r="H20" s="2">
        <f t="shared" ref="H20:H28" si="2">F20+G20</f>
        <v>60650.2952</v>
      </c>
    </row>
    <row r="21" spans="1:8" x14ac:dyDescent="0.3">
      <c r="A21" s="11" t="s">
        <v>6</v>
      </c>
      <c r="B21" s="11" t="s">
        <v>9</v>
      </c>
      <c r="C21" s="14" t="s">
        <v>0</v>
      </c>
      <c r="D21" s="1">
        <v>41960</v>
      </c>
      <c r="E21" s="2">
        <v>372720.12</v>
      </c>
      <c r="F21" s="4">
        <f t="shared" si="0"/>
        <v>245995.27920000002</v>
      </c>
      <c r="G21" s="2">
        <f t="shared" si="1"/>
        <v>81998.426400000011</v>
      </c>
      <c r="H21" s="19">
        <f t="shared" si="2"/>
        <v>327993.70560000004</v>
      </c>
    </row>
    <row r="22" spans="1:8" x14ac:dyDescent="0.3">
      <c r="A22" s="11" t="s">
        <v>6</v>
      </c>
      <c r="B22" s="11" t="s">
        <v>10</v>
      </c>
      <c r="C22" s="11" t="s">
        <v>1</v>
      </c>
      <c r="D22" s="3">
        <v>41985</v>
      </c>
      <c r="E22" s="2">
        <v>1212894</v>
      </c>
      <c r="F22" s="12">
        <f t="shared" si="0"/>
        <v>800510.04</v>
      </c>
      <c r="G22" s="13">
        <f t="shared" si="1"/>
        <v>266836.68</v>
      </c>
      <c r="H22" s="20">
        <f t="shared" si="2"/>
        <v>1067346.72</v>
      </c>
    </row>
    <row r="23" spans="1:8" x14ac:dyDescent="0.3">
      <c r="A23" s="11" t="s">
        <v>6</v>
      </c>
      <c r="B23" s="11" t="s">
        <v>11</v>
      </c>
      <c r="C23" s="14" t="s">
        <v>12</v>
      </c>
      <c r="D23" s="1">
        <v>42011</v>
      </c>
      <c r="E23" s="2">
        <v>86649.15</v>
      </c>
      <c r="F23" s="4">
        <f t="shared" si="0"/>
        <v>57188.438999999998</v>
      </c>
      <c r="G23" s="2">
        <f t="shared" si="1"/>
        <v>19062.812999999998</v>
      </c>
      <c r="H23" s="19">
        <f t="shared" si="2"/>
        <v>76251.251999999993</v>
      </c>
    </row>
    <row r="24" spans="1:8" x14ac:dyDescent="0.3">
      <c r="A24" s="11" t="s">
        <v>6</v>
      </c>
      <c r="B24" s="11" t="s">
        <v>13</v>
      </c>
      <c r="C24" s="14" t="s">
        <v>14</v>
      </c>
      <c r="D24" s="3">
        <v>42093</v>
      </c>
      <c r="E24" s="2">
        <v>141459.84</v>
      </c>
      <c r="F24" s="4">
        <f t="shared" si="0"/>
        <v>93363.494400000011</v>
      </c>
      <c r="G24" s="2">
        <f t="shared" si="1"/>
        <v>31121.164800000002</v>
      </c>
      <c r="H24" s="19">
        <f t="shared" si="2"/>
        <v>124484.65920000001</v>
      </c>
    </row>
    <row r="25" spans="1:8" x14ac:dyDescent="0.3">
      <c r="A25" s="11" t="s">
        <v>6</v>
      </c>
      <c r="B25" s="11" t="s">
        <v>7</v>
      </c>
      <c r="C25" s="14" t="s">
        <v>15</v>
      </c>
      <c r="D25" s="3">
        <v>42094</v>
      </c>
      <c r="E25" s="2">
        <v>921341.2</v>
      </c>
      <c r="F25" s="4">
        <f t="shared" si="0"/>
        <v>608085.19200000004</v>
      </c>
      <c r="G25" s="2">
        <f t="shared" si="1"/>
        <v>202695.06400000001</v>
      </c>
      <c r="H25" s="19">
        <f t="shared" si="2"/>
        <v>810780.25600000005</v>
      </c>
    </row>
    <row r="26" spans="1:8" x14ac:dyDescent="0.3">
      <c r="A26" s="11" t="s">
        <v>6</v>
      </c>
      <c r="B26" s="11" t="s">
        <v>16</v>
      </c>
      <c r="C26" s="5" t="s">
        <v>17</v>
      </c>
      <c r="D26" s="1">
        <v>42096</v>
      </c>
      <c r="E26" s="2">
        <v>1174504.3899999999</v>
      </c>
      <c r="F26" s="12">
        <f>E26*1.1*0.25</f>
        <v>322988.70724999998</v>
      </c>
      <c r="G26" s="13">
        <f>F26/25*7.5</f>
        <v>96896.612174999987</v>
      </c>
      <c r="H26" s="20">
        <f t="shared" si="2"/>
        <v>419885.31942499999</v>
      </c>
    </row>
    <row r="27" spans="1:8" ht="21.9" x14ac:dyDescent="0.3">
      <c r="A27" s="11" t="s">
        <v>6</v>
      </c>
      <c r="B27" s="11" t="s">
        <v>16</v>
      </c>
      <c r="C27" s="5" t="s">
        <v>18</v>
      </c>
      <c r="D27" s="1">
        <v>42096</v>
      </c>
      <c r="E27" s="2">
        <v>1606806.7</v>
      </c>
      <c r="F27" s="4">
        <v>453394.53</v>
      </c>
      <c r="G27" s="2">
        <v>136018.35999999999</v>
      </c>
      <c r="H27" s="20">
        <f t="shared" si="2"/>
        <v>589412.89</v>
      </c>
    </row>
    <row r="28" spans="1:8" x14ac:dyDescent="0.3">
      <c r="A28" s="11" t="s">
        <v>19</v>
      </c>
      <c r="B28" s="11" t="s">
        <v>20</v>
      </c>
      <c r="C28" s="5" t="s">
        <v>1</v>
      </c>
      <c r="D28" s="1">
        <v>42087</v>
      </c>
      <c r="E28" s="2">
        <v>818779.13</v>
      </c>
      <c r="F28" s="4">
        <f>E28*1.1*0.5</f>
        <v>450328.52150000003</v>
      </c>
      <c r="G28" s="2">
        <f>F28/50*15</f>
        <v>135098.55645</v>
      </c>
      <c r="H28" s="19">
        <f t="shared" si="2"/>
        <v>585427.07795000006</v>
      </c>
    </row>
    <row r="29" spans="1:8" x14ac:dyDescent="0.3">
      <c r="A29" s="11" t="s">
        <v>19</v>
      </c>
      <c r="B29" s="11" t="s">
        <v>3</v>
      </c>
      <c r="C29" s="11" t="s">
        <v>21</v>
      </c>
      <c r="D29" s="3">
        <v>42836</v>
      </c>
      <c r="E29" s="2">
        <v>500202.12</v>
      </c>
      <c r="F29" s="4">
        <f>E29*0.8</f>
        <v>400161.696</v>
      </c>
      <c r="G29" s="2"/>
      <c r="H29" s="19">
        <f>F29</f>
        <v>400161.696</v>
      </c>
    </row>
    <row r="30" spans="1:8" x14ac:dyDescent="0.3">
      <c r="A30" s="11" t="s">
        <v>22</v>
      </c>
      <c r="B30" s="11" t="s">
        <v>23</v>
      </c>
      <c r="C30" s="14" t="s">
        <v>24</v>
      </c>
      <c r="D30" s="1">
        <v>41981</v>
      </c>
      <c r="E30" s="2">
        <v>751553.53</v>
      </c>
      <c r="F30" s="4">
        <f t="shared" ref="F30:F35" si="3">E30*1.1*0.6</f>
        <v>496025.32980000007</v>
      </c>
      <c r="G30" s="2">
        <f t="shared" ref="G30:G35" si="4">F30/3</f>
        <v>165341.77660000001</v>
      </c>
      <c r="H30" s="19">
        <f t="shared" ref="H30:H35" si="5">F30+G30</f>
        <v>661367.10640000005</v>
      </c>
    </row>
    <row r="31" spans="1:8" x14ac:dyDescent="0.3">
      <c r="A31" s="11" t="s">
        <v>22</v>
      </c>
      <c r="B31" s="11" t="s">
        <v>25</v>
      </c>
      <c r="C31" s="14" t="s">
        <v>26</v>
      </c>
      <c r="D31" s="3">
        <v>42046</v>
      </c>
      <c r="E31" s="2">
        <v>18587</v>
      </c>
      <c r="F31" s="4">
        <f t="shared" si="3"/>
        <v>12267.42</v>
      </c>
      <c r="G31" s="2">
        <f t="shared" si="4"/>
        <v>4089.14</v>
      </c>
      <c r="H31" s="19">
        <f t="shared" si="5"/>
        <v>16356.56</v>
      </c>
    </row>
    <row r="32" spans="1:8" x14ac:dyDescent="0.3">
      <c r="A32" s="11" t="s">
        <v>22</v>
      </c>
      <c r="B32" s="11" t="s">
        <v>27</v>
      </c>
      <c r="C32" s="11" t="s">
        <v>28</v>
      </c>
      <c r="D32" s="3">
        <v>42090</v>
      </c>
      <c r="E32" s="2">
        <v>132141.76999999999</v>
      </c>
      <c r="F32" s="12">
        <f t="shared" si="3"/>
        <v>87213.568200000009</v>
      </c>
      <c r="G32" s="13">
        <f t="shared" si="4"/>
        <v>29071.189400000003</v>
      </c>
      <c r="H32" s="20">
        <f t="shared" si="5"/>
        <v>116284.75760000001</v>
      </c>
    </row>
    <row r="33" spans="1:8" x14ac:dyDescent="0.3">
      <c r="A33" s="11" t="s">
        <v>5</v>
      </c>
      <c r="B33" s="11" t="s">
        <v>29</v>
      </c>
      <c r="C33" s="14" t="str">
        <f>C32</f>
        <v>Fase 4: gelijkvloerse verdieping</v>
      </c>
      <c r="D33" s="1">
        <v>41960</v>
      </c>
      <c r="E33" s="2">
        <v>412805.37</v>
      </c>
      <c r="F33" s="4">
        <f t="shared" si="3"/>
        <v>272451.5442</v>
      </c>
      <c r="G33" s="2">
        <f t="shared" si="4"/>
        <v>90817.181400000001</v>
      </c>
      <c r="H33" s="19">
        <f t="shared" si="5"/>
        <v>363268.72560000001</v>
      </c>
    </row>
    <row r="34" spans="1:8" x14ac:dyDescent="0.3">
      <c r="A34" s="11" t="s">
        <v>30</v>
      </c>
      <c r="B34" s="11" t="s">
        <v>31</v>
      </c>
      <c r="C34" s="14" t="s">
        <v>0</v>
      </c>
      <c r="D34" s="1">
        <v>42013</v>
      </c>
      <c r="E34" s="2">
        <v>1020921.06</v>
      </c>
      <c r="F34" s="4">
        <f t="shared" si="3"/>
        <v>673807.89960000012</v>
      </c>
      <c r="G34" s="2">
        <f t="shared" si="4"/>
        <v>224602.63320000004</v>
      </c>
      <c r="H34" s="19">
        <f t="shared" si="5"/>
        <v>898410.53280000016</v>
      </c>
    </row>
    <row r="35" spans="1:8" x14ac:dyDescent="0.3">
      <c r="A35" s="11" t="s">
        <v>30</v>
      </c>
      <c r="B35" s="11" t="s">
        <v>32</v>
      </c>
      <c r="C35" s="11" t="s">
        <v>1</v>
      </c>
      <c r="D35" s="3">
        <v>42080</v>
      </c>
      <c r="E35" s="2">
        <v>554867.35</v>
      </c>
      <c r="F35" s="4">
        <f t="shared" si="3"/>
        <v>366212.45100000006</v>
      </c>
      <c r="G35" s="2">
        <f t="shared" si="4"/>
        <v>122070.81700000002</v>
      </c>
      <c r="H35" s="19">
        <f t="shared" si="5"/>
        <v>488283.2680000001</v>
      </c>
    </row>
    <row r="36" spans="1:8" x14ac:dyDescent="0.3">
      <c r="H36" s="38">
        <f>SUM(H20:H35)</f>
        <v>7006364.8217749996</v>
      </c>
    </row>
  </sheetData>
  <sortState ref="A3:H19">
    <sortCondition ref="A3:A19"/>
  </sortState>
  <mergeCells count="1">
    <mergeCell ref="A2:B2"/>
  </mergeCells>
  <pageMargins left="0.7" right="0.7" top="0.75" bottom="0.75" header="0.3" footer="0.3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9EA6C5-E10A-4B03-B302-F35070DECF88}"/>
</file>

<file path=customXml/itemProps2.xml><?xml version="1.0" encoding="utf-8"?>
<ds:datastoreItem xmlns:ds="http://schemas.openxmlformats.org/officeDocument/2006/customXml" ds:itemID="{A1E856EE-8629-4709-9CE8-36F99069726A}"/>
</file>

<file path=customXml/itemProps3.xml><?xml version="1.0" encoding="utf-8"?>
<ds:datastoreItem xmlns:ds="http://schemas.openxmlformats.org/officeDocument/2006/customXml" ds:itemID="{F6F0AA3E-2A9A-4785-8909-EBE674117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2018-04-12T07:08:13Z</cp:lastPrinted>
  <dcterms:created xsi:type="dcterms:W3CDTF">2017-05-02T08:55:18Z</dcterms:created>
  <dcterms:modified xsi:type="dcterms:W3CDTF">2018-04-12T07:08:28Z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