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8432" windowHeight="7092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 s="1"/>
  <c r="H16" i="1" s="1"/>
  <c r="F15" i="1"/>
  <c r="G15" i="1" l="1"/>
  <c r="H15" i="1" s="1"/>
  <c r="F10" i="1"/>
  <c r="F9" i="1"/>
  <c r="F8" i="1"/>
  <c r="G8" i="1" s="1"/>
  <c r="H8" i="1" s="1"/>
  <c r="H7" i="1"/>
  <c r="H6" i="1"/>
  <c r="H5" i="1"/>
  <c r="G10" i="1" l="1"/>
  <c r="H10" i="1" s="1"/>
  <c r="H11" i="1" s="1"/>
  <c r="G9" i="1"/>
  <c r="H9" i="1" s="1"/>
  <c r="H38" i="1"/>
  <c r="F37" i="1"/>
  <c r="G37" i="1" s="1"/>
  <c r="H37" i="1" s="1"/>
  <c r="F36" i="1"/>
  <c r="G36" i="1" s="1"/>
  <c r="H36" i="1" s="1"/>
  <c r="F35" i="1"/>
  <c r="G35" i="1" s="1"/>
  <c r="H35" i="1" s="1"/>
  <c r="F34" i="1"/>
  <c r="G34" i="1" s="1"/>
  <c r="H34" i="1" s="1"/>
  <c r="F33" i="1"/>
  <c r="G33" i="1" s="1"/>
  <c r="H33" i="1" s="1"/>
  <c r="F32" i="1"/>
  <c r="G32" i="1" s="1"/>
  <c r="H32" i="1" s="1"/>
  <c r="F31" i="1"/>
  <c r="G31" i="1" s="1"/>
  <c r="H31" i="1" s="1"/>
  <c r="F30" i="1"/>
  <c r="G30" i="1" s="1"/>
  <c r="H30" i="1" s="1"/>
  <c r="F29" i="1"/>
  <c r="G29" i="1" s="1"/>
  <c r="H29" i="1" s="1"/>
  <c r="F28" i="1"/>
  <c r="G28" i="1" s="1"/>
  <c r="H28" i="1" s="1"/>
  <c r="F27" i="1"/>
  <c r="G27" i="1" s="1"/>
  <c r="H27" i="1" s="1"/>
  <c r="F26" i="1"/>
  <c r="G26" i="1" s="1"/>
  <c r="H26" i="1" s="1"/>
  <c r="F25" i="1"/>
  <c r="G25" i="1" s="1"/>
  <c r="H25" i="1" s="1"/>
  <c r="F24" i="1"/>
  <c r="G24" i="1" s="1"/>
  <c r="H24" i="1" s="1"/>
  <c r="F23" i="1"/>
  <c r="G23" i="1" s="1"/>
  <c r="H23" i="1" s="1"/>
  <c r="F22" i="1"/>
  <c r="G22" i="1" s="1"/>
  <c r="H22" i="1" s="1"/>
  <c r="H39" i="1" l="1"/>
  <c r="H17" i="1" l="1"/>
</calcChain>
</file>

<file path=xl/sharedStrings.xml><?xml version="1.0" encoding="utf-8"?>
<sst xmlns="http://schemas.openxmlformats.org/spreadsheetml/2006/main" count="81" uniqueCount="60">
  <si>
    <t>Aalst</t>
  </si>
  <si>
    <t>Ninove</t>
  </si>
  <si>
    <t>Erpe-Mere</t>
  </si>
  <si>
    <t>Sint-Jozefscollege</t>
  </si>
  <si>
    <t>Huis Dirk Martens, Lange Zoutstraat</t>
  </si>
  <si>
    <t>Restauratie gevel</t>
  </si>
  <si>
    <t>Sint-Jozefkerk</t>
  </si>
  <si>
    <t>Restauratie toren en voorgevel</t>
  </si>
  <si>
    <t>Restauratie Gebouw 37</t>
  </si>
  <si>
    <t>Ratmolen</t>
  </si>
  <si>
    <t>Molentechnische restauratie</t>
  </si>
  <si>
    <t>Geraardsbergen</t>
  </si>
  <si>
    <t>Sint-Amanduskerk Schendelbeke</t>
  </si>
  <si>
    <t>Fase 2: reconstructie gevelbepleistering</t>
  </si>
  <si>
    <t>Sint-Adriaansabdij</t>
  </si>
  <si>
    <t>Fase 1: restaurant en museum</t>
  </si>
  <si>
    <t>Sint-Amanduskerk Aspelare</t>
  </si>
  <si>
    <t>Restauratie daken en gevels</t>
  </si>
  <si>
    <t>Sint-Pietersbandenkerk Voorde</t>
  </si>
  <si>
    <t>Fase 2: binnenrestauratie</t>
  </si>
  <si>
    <t>Pastorij Meerbeke</t>
  </si>
  <si>
    <t>Exterieur en interieur</t>
  </si>
  <si>
    <t>Oud Klooster Meerbeke</t>
  </si>
  <si>
    <t>Restauratie tot basisschool</t>
  </si>
  <si>
    <t>Sint-Lievens-Houtem</t>
  </si>
  <si>
    <t>Sint-Michaëlkerk</t>
  </si>
  <si>
    <t>Buitenrestauratie</t>
  </si>
  <si>
    <t>Zottegem</t>
  </si>
  <si>
    <t>Sint-Martinuskerk Oombergen</t>
  </si>
  <si>
    <t>Dak, gevels en glasramen</t>
  </si>
  <si>
    <t>Restauratie (percelen 1 en 2)</t>
  </si>
  <si>
    <t>Restauratie interieur</t>
  </si>
  <si>
    <t>Sint-Gorikskerk</t>
  </si>
  <si>
    <t>Buitenrestauratie en restauratie orgel</t>
  </si>
  <si>
    <t>Kasteel van Egmont</t>
  </si>
  <si>
    <t>Restauratie en herinrichting bibliotheek</t>
  </si>
  <si>
    <t>Kasteeldomein Breivelde</t>
  </si>
  <si>
    <t>Gevel- en schrijnwerken kasteel</t>
  </si>
  <si>
    <t>ARRONDISSEMENT AALST</t>
  </si>
  <si>
    <t>Inhoudelijke goedkeuring</t>
  </si>
  <si>
    <t>Premiebedrag</t>
  </si>
  <si>
    <t>kerk OLV te Oudenhove</t>
  </si>
  <si>
    <t>Goedgekeurde projecten 2017</t>
  </si>
  <si>
    <t>Goedgekeurde projecten 2018 (1e Programmatie 2018)</t>
  </si>
  <si>
    <t>Projecten op wachtlijst  (dd. 20/03/2018)</t>
  </si>
  <si>
    <t>Sint-Martinuskerk - MJO 2017</t>
  </si>
  <si>
    <t>Sacramentstoren</t>
  </si>
  <si>
    <t>Fase VI</t>
  </si>
  <si>
    <t>Vooronderzoeken + spec. interieurel. Fase VIII</t>
  </si>
  <si>
    <t>Restauratie internaat - Fase 3: ruwbouw</t>
  </si>
  <si>
    <t>Cottemmolen Erpe</t>
  </si>
  <si>
    <t>Restauratie waterrad en aanverwante werken</t>
  </si>
  <si>
    <t>Dekenij, Biezenstraat 17</t>
  </si>
  <si>
    <t>Restauratie exterieur</t>
  </si>
  <si>
    <t>Denderleeuw</t>
  </si>
  <si>
    <t>Sint-Amanduskerk</t>
  </si>
  <si>
    <t>Interieur en technieken</t>
  </si>
  <si>
    <t xml:space="preserve">Lede </t>
  </si>
  <si>
    <t>Sint-Martinuskerk</t>
  </si>
  <si>
    <t>Restauratie orgel, doksaal, torenruimte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</si>
</sst>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0" fillId="0" borderId="0" xfId="0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/>
    <xf numFmtId="0" fontId="1" fillId="0" borderId="1" xfId="0" applyFont="1" applyFill="1" applyBorder="1"/>
    <xf numFmtId="14" fontId="1" fillId="0" borderId="0" xfId="0" applyNumberFormat="1" applyFont="1" applyFill="1" applyBorder="1"/>
    <xf numFmtId="14" fontId="1" fillId="0" borderId="0" xfId="0" applyNumberFormat="1" applyFont="1" applyBorder="1"/>
    <xf numFmtId="0" fontId="0" fillId="0" borderId="0" xfId="0" applyBorder="1"/>
    <xf numFmtId="0" fontId="1" fillId="0" borderId="1" xfId="0" applyFont="1" applyFill="1" applyBorder="1" applyAlignment="1"/>
    <xf numFmtId="0" fontId="1" fillId="0" borderId="4" xfId="0" applyFont="1" applyFill="1" applyBorder="1" applyAlignment="1">
      <alignment wrapText="1"/>
    </xf>
    <xf numFmtId="14" fontId="1" fillId="0" borderId="4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7" xfId="0" applyNumberFormat="1" applyFont="1" applyFill="1" applyBorder="1"/>
    <xf numFmtId="0" fontId="1" fillId="0" borderId="6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4" fontId="1" fillId="0" borderId="9" xfId="0" applyNumberFormat="1" applyFont="1" applyFill="1" applyBorder="1"/>
    <xf numFmtId="4" fontId="1" fillId="0" borderId="10" xfId="0" applyNumberFormat="1" applyFont="1" applyFill="1" applyBorder="1"/>
    <xf numFmtId="0" fontId="1" fillId="0" borderId="3" xfId="0" applyFont="1" applyFill="1" applyBorder="1" applyAlignment="1">
      <alignment wrapText="1"/>
    </xf>
    <xf numFmtId="4" fontId="1" fillId="0" borderId="9" xfId="0" applyNumberFormat="1" applyFont="1" applyFill="1" applyBorder="1" applyAlignment="1">
      <alignment wrapText="1"/>
    </xf>
    <xf numFmtId="4" fontId="1" fillId="0" borderId="4" xfId="0" applyNumberFormat="1" applyFont="1" applyBorder="1" applyAlignment="1">
      <alignment wrapText="1"/>
    </xf>
    <xf numFmtId="4" fontId="1" fillId="0" borderId="4" xfId="0" applyNumberFormat="1" applyFont="1" applyBorder="1"/>
    <xf numFmtId="4" fontId="1" fillId="0" borderId="7" xfId="0" applyNumberFormat="1" applyFont="1" applyBorder="1"/>
    <xf numFmtId="0" fontId="1" fillId="0" borderId="8" xfId="0" applyFont="1" applyFill="1" applyBorder="1" applyAlignment="1">
      <alignment wrapText="1"/>
    </xf>
    <xf numFmtId="164" fontId="1" fillId="0" borderId="9" xfId="0" applyNumberFormat="1" applyFont="1" applyFill="1" applyBorder="1"/>
    <xf numFmtId="0" fontId="4" fillId="0" borderId="0" xfId="0" applyFont="1" applyBorder="1" applyAlignment="1"/>
    <xf numFmtId="0" fontId="1" fillId="0" borderId="6" xfId="0" applyFont="1" applyFill="1" applyBorder="1" applyAlignment="1">
      <alignment horizontal="left"/>
    </xf>
    <xf numFmtId="4" fontId="5" fillId="0" borderId="0" xfId="0" applyNumberFormat="1" applyFont="1" applyFill="1" applyBorder="1"/>
    <xf numFmtId="4" fontId="5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0" fillId="0" borderId="0" xfId="0" applyFill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/>
    <xf numFmtId="4" fontId="1" fillId="0" borderId="11" xfId="0" applyNumberFormat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/>
    <xf numFmtId="14" fontId="1" fillId="0" borderId="1" xfId="1" applyNumberFormat="1" applyFont="1" applyFill="1" applyBorder="1"/>
    <xf numFmtId="4" fontId="1" fillId="0" borderId="1" xfId="1" applyNumberFormat="1" applyFont="1" applyFill="1" applyBorder="1"/>
    <xf numFmtId="4" fontId="1" fillId="0" borderId="1" xfId="1" applyNumberFormat="1" applyFont="1" applyFill="1" applyBorder="1" applyAlignment="1">
      <alignment wrapText="1"/>
    </xf>
    <xf numFmtId="4" fontId="1" fillId="0" borderId="11" xfId="1" applyNumberFormat="1" applyFont="1" applyFill="1" applyBorder="1"/>
    <xf numFmtId="0" fontId="1" fillId="0" borderId="0" xfId="1" applyFont="1"/>
    <xf numFmtId="0" fontId="1" fillId="0" borderId="1" xfId="1" applyFont="1" applyFill="1" applyBorder="1" applyAlignment="1">
      <alignment wrapText="1"/>
    </xf>
    <xf numFmtId="4" fontId="9" fillId="0" borderId="0" xfId="0" applyNumberFormat="1" applyFont="1" applyFill="1" applyBorder="1"/>
    <xf numFmtId="164" fontId="1" fillId="0" borderId="1" xfId="1" applyNumberFormat="1" applyFont="1" applyFill="1" applyBorder="1"/>
    <xf numFmtId="0" fontId="2" fillId="0" borderId="0" xfId="0" applyFont="1" applyBorder="1"/>
    <xf numFmtId="0" fontId="3" fillId="0" borderId="0" xfId="0" applyFont="1" applyBorder="1"/>
    <xf numFmtId="0" fontId="4" fillId="0" borderId="2" xfId="0" applyFont="1" applyBorder="1" applyAlignment="1"/>
    <xf numFmtId="0" fontId="0" fillId="0" borderId="2" xfId="0" applyBorder="1" applyAlignment="1"/>
    <xf numFmtId="0" fontId="6" fillId="0" borderId="0" xfId="0" applyFont="1" applyAlignme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9"/>
  <sheetViews>
    <sheetView tabSelected="1" workbookViewId="0">
      <selection activeCell="N16" sqref="N16"/>
    </sheetView>
  </sheetViews>
  <sheetFormatPr defaultRowHeight="14.4" x14ac:dyDescent="0.3"/>
  <cols>
    <col min="1" max="1" width="16.109375" customWidth="1"/>
    <col min="2" max="2" width="34.21875" style="37" customWidth="1"/>
    <col min="3" max="3" width="46.33203125" customWidth="1"/>
    <col min="4" max="4" width="10.33203125" customWidth="1"/>
    <col min="5" max="5" width="14.21875" hidden="1" customWidth="1"/>
    <col min="6" max="6" width="14.44140625" hidden="1" customWidth="1"/>
    <col min="7" max="7" width="14.33203125" hidden="1" customWidth="1"/>
    <col min="8" max="8" width="14.44140625" customWidth="1"/>
  </cols>
  <sheetData>
    <row r="2" spans="1:12" x14ac:dyDescent="0.3">
      <c r="A2" s="56" t="s">
        <v>38</v>
      </c>
      <c r="B2" s="56"/>
    </row>
    <row r="3" spans="1:12" ht="19.649999999999999" x14ac:dyDescent="0.3">
      <c r="D3" s="35" t="s">
        <v>39</v>
      </c>
      <c r="E3" s="35"/>
      <c r="F3" s="35"/>
      <c r="G3" s="35"/>
      <c r="H3" s="36" t="s">
        <v>40</v>
      </c>
    </row>
    <row r="4" spans="1:12" x14ac:dyDescent="0.3">
      <c r="A4" s="52" t="s">
        <v>42</v>
      </c>
      <c r="B4" s="52"/>
    </row>
    <row r="5" spans="1:12" ht="12.75" customHeight="1" x14ac:dyDescent="0.3">
      <c r="A5" s="49" t="s">
        <v>0</v>
      </c>
      <c r="B5" s="42" t="s">
        <v>45</v>
      </c>
      <c r="C5" s="42" t="s">
        <v>46</v>
      </c>
      <c r="D5" s="51">
        <v>42782</v>
      </c>
      <c r="E5" s="45">
        <v>189866.48</v>
      </c>
      <c r="F5" s="45">
        <v>167082.5</v>
      </c>
      <c r="G5" s="45"/>
      <c r="H5" s="45">
        <f>F5</f>
        <v>167082.5</v>
      </c>
    </row>
    <row r="6" spans="1:12" ht="12.75" customHeight="1" x14ac:dyDescent="0.3">
      <c r="A6" s="42" t="s">
        <v>0</v>
      </c>
      <c r="B6" s="42" t="s">
        <v>45</v>
      </c>
      <c r="C6" s="42" t="s">
        <v>47</v>
      </c>
      <c r="D6" s="51">
        <v>42853</v>
      </c>
      <c r="E6" s="45">
        <v>1694132.1</v>
      </c>
      <c r="F6" s="45">
        <v>1803911.86</v>
      </c>
      <c r="G6" s="45"/>
      <c r="H6" s="45">
        <f>F6</f>
        <v>1803911.86</v>
      </c>
    </row>
    <row r="7" spans="1:12" ht="12.75" customHeight="1" x14ac:dyDescent="0.3">
      <c r="A7" s="42" t="s">
        <v>0</v>
      </c>
      <c r="B7" s="42" t="s">
        <v>45</v>
      </c>
      <c r="C7" s="42" t="s">
        <v>48</v>
      </c>
      <c r="D7" s="51">
        <v>42863</v>
      </c>
      <c r="E7" s="45">
        <v>108499.16</v>
      </c>
      <c r="F7" s="45">
        <v>115529.9</v>
      </c>
      <c r="G7" s="45"/>
      <c r="H7" s="45">
        <f>F7</f>
        <v>115529.9</v>
      </c>
    </row>
    <row r="8" spans="1:12" ht="12.75" customHeight="1" x14ac:dyDescent="0.3">
      <c r="A8" s="3" t="s">
        <v>0</v>
      </c>
      <c r="B8" s="3" t="s">
        <v>3</v>
      </c>
      <c r="C8" s="7" t="s">
        <v>49</v>
      </c>
      <c r="D8" s="2">
        <v>42090</v>
      </c>
      <c r="E8" s="4">
        <v>1788707.88</v>
      </c>
      <c r="F8" s="8">
        <f>E8*1.1*0.5*0.8</f>
        <v>787031.46720000007</v>
      </c>
      <c r="G8" s="4">
        <f>F8/50*15</f>
        <v>236109.44016</v>
      </c>
      <c r="H8" s="41">
        <f>F8+G8</f>
        <v>1023140.9073600001</v>
      </c>
    </row>
    <row r="9" spans="1:12" ht="12.75" customHeight="1" x14ac:dyDescent="0.3">
      <c r="A9" s="10" t="s">
        <v>2</v>
      </c>
      <c r="B9" s="3" t="s">
        <v>50</v>
      </c>
      <c r="C9" s="3" t="s">
        <v>51</v>
      </c>
      <c r="D9" s="2">
        <v>41346</v>
      </c>
      <c r="E9" s="4">
        <v>64470</v>
      </c>
      <c r="F9" s="8">
        <f>E9*1.1*0.5</f>
        <v>35458.5</v>
      </c>
      <c r="G9" s="4">
        <f>F9/50*15</f>
        <v>10637.55</v>
      </c>
      <c r="H9" s="41">
        <f>F9+G9</f>
        <v>46096.05</v>
      </c>
    </row>
    <row r="10" spans="1:12" ht="12.75" customHeight="1" x14ac:dyDescent="0.3">
      <c r="A10" s="14" t="s">
        <v>1</v>
      </c>
      <c r="B10" s="3" t="s">
        <v>52</v>
      </c>
      <c r="C10" s="14" t="s">
        <v>53</v>
      </c>
      <c r="D10" s="2">
        <v>41478</v>
      </c>
      <c r="E10" s="4">
        <v>245491.47</v>
      </c>
      <c r="F10" s="8">
        <f>E10*1.1*0.6</f>
        <v>162024.3702</v>
      </c>
      <c r="G10" s="4">
        <f>F10/3</f>
        <v>54008.123400000004</v>
      </c>
      <c r="H10" s="41">
        <f>F10+G10</f>
        <v>216032.49360000002</v>
      </c>
    </row>
    <row r="11" spans="1:12" ht="12.75" customHeight="1" x14ac:dyDescent="0.3">
      <c r="A11" s="38"/>
      <c r="B11" s="38"/>
      <c r="C11" s="39"/>
      <c r="D11" s="11"/>
      <c r="E11" s="40"/>
      <c r="F11" s="40"/>
      <c r="G11" s="40"/>
      <c r="H11" s="50">
        <f>SUM(H5:H10)</f>
        <v>3371793.7109600003</v>
      </c>
    </row>
    <row r="12" spans="1:12" s="13" customFormat="1" ht="12.75" customHeight="1" x14ac:dyDescent="0.3">
      <c r="A12" s="1"/>
      <c r="B12" s="1"/>
      <c r="C12" s="1"/>
      <c r="D12" s="1"/>
      <c r="E12" s="1"/>
      <c r="F12" s="1"/>
      <c r="G12" s="1"/>
      <c r="H12" s="33"/>
    </row>
    <row r="14" spans="1:12" x14ac:dyDescent="0.3">
      <c r="A14" s="53" t="s">
        <v>43</v>
      </c>
      <c r="B14" s="53"/>
    </row>
    <row r="15" spans="1:12" ht="12.75" customHeight="1" x14ac:dyDescent="0.3">
      <c r="A15" s="42" t="s">
        <v>54</v>
      </c>
      <c r="B15" s="42" t="s">
        <v>55</v>
      </c>
      <c r="C15" s="43" t="s">
        <v>56</v>
      </c>
      <c r="D15" s="44">
        <v>41158</v>
      </c>
      <c r="E15" s="45">
        <v>890389.58</v>
      </c>
      <c r="F15" s="46">
        <f>E15*1.1*0.6</f>
        <v>587657.12280000001</v>
      </c>
      <c r="G15" s="45">
        <f>F15/3</f>
        <v>195885.70759999999</v>
      </c>
      <c r="H15" s="45">
        <f>F15+G15</f>
        <v>783542.83039999998</v>
      </c>
      <c r="I15" s="48"/>
    </row>
    <row r="16" spans="1:12" ht="12.75" customHeight="1" x14ac:dyDescent="0.3">
      <c r="A16" s="43" t="s">
        <v>57</v>
      </c>
      <c r="B16" s="49" t="s">
        <v>58</v>
      </c>
      <c r="C16" s="43" t="s">
        <v>59</v>
      </c>
      <c r="D16" s="44">
        <v>41473</v>
      </c>
      <c r="E16" s="45">
        <v>632994.44999999995</v>
      </c>
      <c r="F16" s="46">
        <f>E16*1.1*0.6</f>
        <v>417776.337</v>
      </c>
      <c r="G16" s="45">
        <f>F16/3</f>
        <v>139258.77900000001</v>
      </c>
      <c r="H16" s="47">
        <f>F16+G16</f>
        <v>557035.11600000004</v>
      </c>
      <c r="I16" s="12"/>
      <c r="J16" s="12"/>
      <c r="K16" s="12"/>
      <c r="L16" s="1"/>
    </row>
    <row r="17" spans="1:11" x14ac:dyDescent="0.3">
      <c r="H17" s="34">
        <f>SUM(H15:H16)</f>
        <v>1340577.9464</v>
      </c>
      <c r="I17" s="13"/>
      <c r="J17" s="13"/>
      <c r="K17" s="13"/>
    </row>
    <row r="18" spans="1:11" x14ac:dyDescent="0.3">
      <c r="I18" s="13"/>
      <c r="J18" s="13"/>
      <c r="K18" s="13"/>
    </row>
    <row r="19" spans="1:11" x14ac:dyDescent="0.3">
      <c r="I19" s="13"/>
      <c r="J19" s="13"/>
      <c r="K19" s="13"/>
    </row>
    <row r="21" spans="1:11" ht="15" thickBot="1" x14ac:dyDescent="0.35">
      <c r="A21" s="54" t="s">
        <v>44</v>
      </c>
      <c r="B21" s="55"/>
      <c r="C21" s="31"/>
    </row>
    <row r="22" spans="1:11" ht="12.75" customHeight="1" x14ac:dyDescent="0.3">
      <c r="A22" s="24" t="s">
        <v>0</v>
      </c>
      <c r="B22" s="15" t="s">
        <v>4</v>
      </c>
      <c r="C22" s="15" t="s">
        <v>5</v>
      </c>
      <c r="D22" s="16">
        <v>41838</v>
      </c>
      <c r="E22" s="17">
        <v>98294.53</v>
      </c>
      <c r="F22" s="26">
        <f>E22*1.1*0.25</f>
        <v>27030.995750000002</v>
      </c>
      <c r="G22" s="27">
        <f>F22/25*7.5</f>
        <v>8109.2987249999996</v>
      </c>
      <c r="H22" s="18">
        <f t="shared" ref="H22:H37" si="0">F22+G22</f>
        <v>35140.294475000002</v>
      </c>
    </row>
    <row r="23" spans="1:11" ht="12.75" customHeight="1" x14ac:dyDescent="0.3">
      <c r="A23" s="20" t="s">
        <v>0</v>
      </c>
      <c r="B23" s="3" t="s">
        <v>6</v>
      </c>
      <c r="C23" s="14" t="s">
        <v>7</v>
      </c>
      <c r="D23" s="9">
        <v>42044</v>
      </c>
      <c r="E23" s="4">
        <v>1593035</v>
      </c>
      <c r="F23" s="8">
        <f>E23*1.1*0.6</f>
        <v>1051403.1000000001</v>
      </c>
      <c r="G23" s="4">
        <f>F23/3</f>
        <v>350467.7</v>
      </c>
      <c r="H23" s="19">
        <f t="shared" si="0"/>
        <v>1401870.8</v>
      </c>
    </row>
    <row r="24" spans="1:11" ht="12.75" customHeight="1" x14ac:dyDescent="0.3">
      <c r="A24" s="20" t="s">
        <v>0</v>
      </c>
      <c r="B24" s="3" t="s">
        <v>3</v>
      </c>
      <c r="C24" s="7" t="s">
        <v>8</v>
      </c>
      <c r="D24" s="2">
        <v>42096</v>
      </c>
      <c r="E24" s="4">
        <v>1492549.62</v>
      </c>
      <c r="F24" s="5">
        <f>E24*1.1*0.5*0.8</f>
        <v>656721.83280000009</v>
      </c>
      <c r="G24" s="6">
        <f>F24/50*15</f>
        <v>197016.54984000002</v>
      </c>
      <c r="H24" s="28">
        <f t="shared" si="0"/>
        <v>853738.38264000008</v>
      </c>
    </row>
    <row r="25" spans="1:11" ht="12.75" customHeight="1" x14ac:dyDescent="0.3">
      <c r="A25" s="20" t="s">
        <v>2</v>
      </c>
      <c r="B25" s="3" t="s">
        <v>9</v>
      </c>
      <c r="C25" s="7" t="s">
        <v>10</v>
      </c>
      <c r="D25" s="2">
        <v>42158</v>
      </c>
      <c r="E25" s="4">
        <v>460350.38</v>
      </c>
      <c r="F25" s="8">
        <f>E25*1.1*0.5</f>
        <v>253192.70900000003</v>
      </c>
      <c r="G25" s="4">
        <f>F25/50*15</f>
        <v>75957.812700000009</v>
      </c>
      <c r="H25" s="28">
        <f t="shared" si="0"/>
        <v>329150.52170000004</v>
      </c>
    </row>
    <row r="26" spans="1:11" ht="12.75" customHeight="1" x14ac:dyDescent="0.3">
      <c r="A26" s="32" t="s">
        <v>11</v>
      </c>
      <c r="B26" s="3" t="s">
        <v>12</v>
      </c>
      <c r="C26" s="14" t="s">
        <v>13</v>
      </c>
      <c r="D26" s="9">
        <v>42044</v>
      </c>
      <c r="E26" s="4">
        <v>279147.75</v>
      </c>
      <c r="F26" s="8">
        <f t="shared" ref="F26:F30" si="1">E26*1.1*0.6</f>
        <v>184237.51500000001</v>
      </c>
      <c r="G26" s="4">
        <f t="shared" ref="G26:G30" si="2">F26/3</f>
        <v>61412.505000000005</v>
      </c>
      <c r="H26" s="19">
        <f t="shared" si="0"/>
        <v>245650.02000000002</v>
      </c>
    </row>
    <row r="27" spans="1:11" ht="12.75" customHeight="1" x14ac:dyDescent="0.3">
      <c r="A27" s="20" t="s">
        <v>11</v>
      </c>
      <c r="B27" s="3" t="s">
        <v>14</v>
      </c>
      <c r="C27" s="3" t="s">
        <v>15</v>
      </c>
      <c r="D27" s="9">
        <v>42083</v>
      </c>
      <c r="E27" s="4">
        <v>1977404.72</v>
      </c>
      <c r="F27" s="5">
        <f t="shared" si="1"/>
        <v>1305087.1152000001</v>
      </c>
      <c r="G27" s="6">
        <f t="shared" si="2"/>
        <v>435029.03840000002</v>
      </c>
      <c r="H27" s="28">
        <f t="shared" si="0"/>
        <v>1740116.1536000001</v>
      </c>
    </row>
    <row r="28" spans="1:11" ht="12.75" customHeight="1" x14ac:dyDescent="0.3">
      <c r="A28" s="20" t="s">
        <v>1</v>
      </c>
      <c r="B28" s="3" t="s">
        <v>16</v>
      </c>
      <c r="C28" s="14" t="s">
        <v>17</v>
      </c>
      <c r="D28" s="9">
        <v>42045</v>
      </c>
      <c r="E28" s="4">
        <v>621831.99</v>
      </c>
      <c r="F28" s="8">
        <f t="shared" si="1"/>
        <v>410409.11339999997</v>
      </c>
      <c r="G28" s="4">
        <f t="shared" si="2"/>
        <v>136803.03779999999</v>
      </c>
      <c r="H28" s="19">
        <f t="shared" si="0"/>
        <v>547212.15119999996</v>
      </c>
    </row>
    <row r="29" spans="1:11" ht="12.75" customHeight="1" x14ac:dyDescent="0.3">
      <c r="A29" s="20" t="s">
        <v>1</v>
      </c>
      <c r="B29" s="3" t="s">
        <v>18</v>
      </c>
      <c r="C29" s="14" t="s">
        <v>19</v>
      </c>
      <c r="D29" s="9">
        <v>42047</v>
      </c>
      <c r="E29" s="4">
        <v>755074.23</v>
      </c>
      <c r="F29" s="8">
        <f t="shared" si="1"/>
        <v>498348.99180000002</v>
      </c>
      <c r="G29" s="4">
        <f t="shared" si="2"/>
        <v>166116.33060000002</v>
      </c>
      <c r="H29" s="19">
        <f t="shared" si="0"/>
        <v>664465.32240000006</v>
      </c>
    </row>
    <row r="30" spans="1:11" ht="12.75" customHeight="1" x14ac:dyDescent="0.3">
      <c r="A30" s="20" t="s">
        <v>1</v>
      </c>
      <c r="B30" s="3" t="s">
        <v>20</v>
      </c>
      <c r="C30" s="3" t="s">
        <v>21</v>
      </c>
      <c r="D30" s="9">
        <v>42093</v>
      </c>
      <c r="E30" s="4">
        <v>722945.16</v>
      </c>
      <c r="F30" s="5">
        <f t="shared" si="1"/>
        <v>477143.80560000002</v>
      </c>
      <c r="G30" s="6">
        <f t="shared" si="2"/>
        <v>159047.93520000001</v>
      </c>
      <c r="H30" s="28">
        <f t="shared" si="0"/>
        <v>636191.74080000003</v>
      </c>
    </row>
    <row r="31" spans="1:11" ht="12.75" customHeight="1" x14ac:dyDescent="0.3">
      <c r="A31" s="20" t="s">
        <v>1</v>
      </c>
      <c r="B31" s="3" t="s">
        <v>22</v>
      </c>
      <c r="C31" s="7" t="s">
        <v>23</v>
      </c>
      <c r="D31" s="2">
        <v>42094</v>
      </c>
      <c r="E31" s="4">
        <v>1024644.64</v>
      </c>
      <c r="F31" s="5">
        <f>E31*1.1*0.5*0.8</f>
        <v>450843.64160000003</v>
      </c>
      <c r="G31" s="6">
        <f>F31/50*15</f>
        <v>135253.09248000002</v>
      </c>
      <c r="H31" s="28">
        <f t="shared" si="0"/>
        <v>586096.73408000008</v>
      </c>
    </row>
    <row r="32" spans="1:11" ht="12.75" customHeight="1" x14ac:dyDescent="0.3">
      <c r="A32" s="20" t="s">
        <v>24</v>
      </c>
      <c r="B32" s="3" t="s">
        <v>25</v>
      </c>
      <c r="C32" s="14" t="s">
        <v>26</v>
      </c>
      <c r="D32" s="2">
        <v>41767</v>
      </c>
      <c r="E32" s="4">
        <v>871975.64</v>
      </c>
      <c r="F32" s="8">
        <f t="shared" ref="F32:F37" si="3">E32*1.1*0.6</f>
        <v>575503.92240000004</v>
      </c>
      <c r="G32" s="4">
        <f t="shared" ref="G32:G37" si="4">F32/3</f>
        <v>191834.64080000002</v>
      </c>
      <c r="H32" s="19">
        <f t="shared" si="0"/>
        <v>767338.56320000009</v>
      </c>
    </row>
    <row r="33" spans="1:8" ht="12.75" customHeight="1" x14ac:dyDescent="0.3">
      <c r="A33" s="20" t="s">
        <v>27</v>
      </c>
      <c r="B33" s="3" t="s">
        <v>28</v>
      </c>
      <c r="C33" s="14" t="s">
        <v>29</v>
      </c>
      <c r="D33" s="2">
        <v>41663</v>
      </c>
      <c r="E33" s="4">
        <v>922824.96</v>
      </c>
      <c r="F33" s="8">
        <f t="shared" si="3"/>
        <v>609064.47360000003</v>
      </c>
      <c r="G33" s="4">
        <f t="shared" si="4"/>
        <v>203021.49120000002</v>
      </c>
      <c r="H33" s="19">
        <f t="shared" si="0"/>
        <v>812085.96480000007</v>
      </c>
    </row>
    <row r="34" spans="1:8" ht="12.75" customHeight="1" x14ac:dyDescent="0.3">
      <c r="A34" s="20" t="s">
        <v>27</v>
      </c>
      <c r="B34" s="3" t="s">
        <v>41</v>
      </c>
      <c r="C34" s="14" t="s">
        <v>30</v>
      </c>
      <c r="D34" s="9">
        <v>42087</v>
      </c>
      <c r="E34" s="4">
        <v>894765.39</v>
      </c>
      <c r="F34" s="8">
        <f t="shared" si="3"/>
        <v>590545.15740000003</v>
      </c>
      <c r="G34" s="4">
        <f t="shared" si="4"/>
        <v>196848.38580000002</v>
      </c>
      <c r="H34" s="19">
        <f t="shared" si="0"/>
        <v>787393.54320000007</v>
      </c>
    </row>
    <row r="35" spans="1:8" ht="12.75" customHeight="1" x14ac:dyDescent="0.3">
      <c r="A35" s="20" t="s">
        <v>27</v>
      </c>
      <c r="B35" s="3" t="s">
        <v>28</v>
      </c>
      <c r="C35" s="14" t="s">
        <v>31</v>
      </c>
      <c r="D35" s="9">
        <v>42093</v>
      </c>
      <c r="E35" s="4">
        <v>397893.15</v>
      </c>
      <c r="F35" s="8">
        <f t="shared" si="3"/>
        <v>262609.47900000005</v>
      </c>
      <c r="G35" s="4">
        <f t="shared" si="4"/>
        <v>87536.493000000017</v>
      </c>
      <c r="H35" s="19">
        <f t="shared" si="0"/>
        <v>350145.97200000007</v>
      </c>
    </row>
    <row r="36" spans="1:8" ht="12.75" customHeight="1" x14ac:dyDescent="0.3">
      <c r="A36" s="20" t="s">
        <v>27</v>
      </c>
      <c r="B36" s="3" t="s">
        <v>32</v>
      </c>
      <c r="C36" s="14" t="s">
        <v>33</v>
      </c>
      <c r="D36" s="9">
        <v>42101</v>
      </c>
      <c r="E36" s="4">
        <v>1073524.7</v>
      </c>
      <c r="F36" s="8">
        <f t="shared" si="3"/>
        <v>708526.30200000003</v>
      </c>
      <c r="G36" s="4">
        <f t="shared" si="4"/>
        <v>236175.43400000001</v>
      </c>
      <c r="H36" s="19">
        <f t="shared" si="0"/>
        <v>944701.73600000003</v>
      </c>
    </row>
    <row r="37" spans="1:8" ht="12.75" customHeight="1" x14ac:dyDescent="0.3">
      <c r="A37" s="20" t="s">
        <v>27</v>
      </c>
      <c r="B37" s="3" t="s">
        <v>34</v>
      </c>
      <c r="C37" s="3" t="s">
        <v>35</v>
      </c>
      <c r="D37" s="9">
        <v>42129</v>
      </c>
      <c r="E37" s="4">
        <v>1668535.53</v>
      </c>
      <c r="F37" s="5">
        <f t="shared" si="3"/>
        <v>1101233.4498000001</v>
      </c>
      <c r="G37" s="6">
        <f t="shared" si="4"/>
        <v>367077.81660000002</v>
      </c>
      <c r="H37" s="28">
        <f t="shared" si="0"/>
        <v>1468311.2664000001</v>
      </c>
    </row>
    <row r="38" spans="1:8" ht="12.75" customHeight="1" thickBot="1" x14ac:dyDescent="0.35">
      <c r="A38" s="29" t="s">
        <v>27</v>
      </c>
      <c r="B38" s="21" t="s">
        <v>36</v>
      </c>
      <c r="C38" s="21" t="s">
        <v>37</v>
      </c>
      <c r="D38" s="30">
        <v>42800</v>
      </c>
      <c r="E38" s="22">
        <v>433013.56</v>
      </c>
      <c r="F38" s="25">
        <v>419157.13</v>
      </c>
      <c r="G38" s="22"/>
      <c r="H38" s="23">
        <f>F38</f>
        <v>419157.13</v>
      </c>
    </row>
    <row r="39" spans="1:8" x14ac:dyDescent="0.3">
      <c r="H39" s="34">
        <f>SUM(H22:H38)</f>
        <v>12588766.296495</v>
      </c>
    </row>
  </sheetData>
  <sortState ref="A18:H34">
    <sortCondition ref="A18:A34"/>
  </sortState>
  <mergeCells count="4">
    <mergeCell ref="A4:B4"/>
    <mergeCell ref="A14:B14"/>
    <mergeCell ref="A21:B21"/>
    <mergeCell ref="A2:B2"/>
  </mergeCells>
  <pageMargins left="0.7" right="0.7" top="0.75" bottom="0.75" header="0.3" footer="0.3"/>
  <pageSetup paperSize="9"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A41C10-3FA5-43B2-A4A5-D8ADF362113D}"/>
</file>

<file path=customXml/itemProps2.xml><?xml version="1.0" encoding="utf-8"?>
<ds:datastoreItem xmlns:ds="http://schemas.openxmlformats.org/officeDocument/2006/customXml" ds:itemID="{63BF2441-B685-4ACA-ABDD-6CE1267D47E3}"/>
</file>

<file path=customXml/itemProps3.xml><?xml version="1.0" encoding="utf-8"?>
<ds:datastoreItem xmlns:ds="http://schemas.openxmlformats.org/officeDocument/2006/customXml" ds:itemID="{01968B26-3678-4A3C-B155-46F2F3009C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Win, Karin</dc:creator>
  <cp:lastModifiedBy>D'Hanis, Denis</cp:lastModifiedBy>
  <cp:lastPrinted>2018-04-12T07:11:07Z</cp:lastPrinted>
  <dcterms:created xsi:type="dcterms:W3CDTF">2017-05-02T11:36:56Z</dcterms:created>
  <dcterms:modified xsi:type="dcterms:W3CDTF">2018-04-12T07:11:21Z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