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kabinetvandeurzen.vo.proximuscloudsharepoint.be/sec/SV/PV 2017-2018/SV 179 Centra algemeen welzijnswerk (CAW's) - Financiering/"/>
    </mc:Choice>
  </mc:AlternateContent>
  <bookViews>
    <workbookView xWindow="0" yWindow="0" windowWidth="23040" windowHeight="8790" activeTab="5"/>
  </bookViews>
  <sheets>
    <sheet name="RRAC14" sheetId="1" r:id="rId1"/>
    <sheet name="14Detail73" sheetId="2" r:id="rId2"/>
    <sheet name="RRAC15" sheetId="3" r:id="rId3"/>
    <sheet name="15Detail73" sheetId="4" r:id="rId4"/>
    <sheet name="RRAC16" sheetId="5" r:id="rId5"/>
    <sheet name="16Detail73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6" l="1"/>
  <c r="D5" i="6" s="1"/>
  <c r="AC31" i="5" l="1"/>
  <c r="AC29" i="5"/>
  <c r="AC25" i="5"/>
  <c r="AC23" i="5"/>
  <c r="AB21" i="5"/>
  <c r="AB27" i="5" s="1"/>
  <c r="AB33" i="5" s="1"/>
  <c r="X21" i="5"/>
  <c r="X27" i="5" s="1"/>
  <c r="X33" i="5" s="1"/>
  <c r="T21" i="5"/>
  <c r="T27" i="5" s="1"/>
  <c r="T33" i="5" s="1"/>
  <c r="P21" i="5"/>
  <c r="P27" i="5" s="1"/>
  <c r="P33" i="5" s="1"/>
  <c r="L21" i="5"/>
  <c r="L27" i="5" s="1"/>
  <c r="L33" i="5" s="1"/>
  <c r="AC19" i="5"/>
  <c r="AC18" i="5"/>
  <c r="AC17" i="5"/>
  <c r="AC16" i="5"/>
  <c r="AC15" i="5"/>
  <c r="AC14" i="5"/>
  <c r="AC13" i="5"/>
  <c r="AC12" i="5"/>
  <c r="AC11" i="5"/>
  <c r="AC10" i="5"/>
  <c r="AB9" i="5"/>
  <c r="AA9" i="5"/>
  <c r="AA21" i="5" s="1"/>
  <c r="AA27" i="5" s="1"/>
  <c r="AA33" i="5" s="1"/>
  <c r="Z9" i="5"/>
  <c r="Z21" i="5" s="1"/>
  <c r="Z27" i="5" s="1"/>
  <c r="Z33" i="5" s="1"/>
  <c r="Y9" i="5"/>
  <c r="Y21" i="5" s="1"/>
  <c r="Y27" i="5" s="1"/>
  <c r="Y33" i="5" s="1"/>
  <c r="X9" i="5"/>
  <c r="W9" i="5"/>
  <c r="W21" i="5" s="1"/>
  <c r="W27" i="5" s="1"/>
  <c r="W33" i="5" s="1"/>
  <c r="V9" i="5"/>
  <c r="V21" i="5" s="1"/>
  <c r="V27" i="5" s="1"/>
  <c r="V33" i="5" s="1"/>
  <c r="U9" i="5"/>
  <c r="U21" i="5" s="1"/>
  <c r="U27" i="5" s="1"/>
  <c r="U33" i="5" s="1"/>
  <c r="T9" i="5"/>
  <c r="S9" i="5"/>
  <c r="S21" i="5" s="1"/>
  <c r="S27" i="5" s="1"/>
  <c r="S33" i="5" s="1"/>
  <c r="R9" i="5"/>
  <c r="R21" i="5" s="1"/>
  <c r="R27" i="5" s="1"/>
  <c r="R33" i="5" s="1"/>
  <c r="Q9" i="5"/>
  <c r="Q21" i="5" s="1"/>
  <c r="Q27" i="5" s="1"/>
  <c r="Q33" i="5" s="1"/>
  <c r="P9" i="5"/>
  <c r="O9" i="5"/>
  <c r="O21" i="5" s="1"/>
  <c r="O27" i="5" s="1"/>
  <c r="O33" i="5" s="1"/>
  <c r="N9" i="5"/>
  <c r="N21" i="5" s="1"/>
  <c r="N27" i="5" s="1"/>
  <c r="N33" i="5" s="1"/>
  <c r="M9" i="5"/>
  <c r="M21" i="5" s="1"/>
  <c r="M27" i="5" s="1"/>
  <c r="M33" i="5" s="1"/>
  <c r="L9" i="5"/>
  <c r="K9" i="5"/>
  <c r="K21" i="5" s="1"/>
  <c r="K27" i="5" s="1"/>
  <c r="K33" i="5" s="1"/>
  <c r="J9" i="5"/>
  <c r="J21" i="5" s="1"/>
  <c r="J27" i="5" s="1"/>
  <c r="J33" i="5" s="1"/>
  <c r="I9" i="5"/>
  <c r="AC9" i="5" s="1"/>
  <c r="AC21" i="5" s="1"/>
  <c r="AC27" i="5" s="1"/>
  <c r="AC33" i="5" s="1"/>
  <c r="J5" i="5"/>
  <c r="AC5" i="5" s="1"/>
  <c r="D31" i="4"/>
  <c r="D9" i="4"/>
  <c r="D5" i="4"/>
  <c r="AC31" i="3"/>
  <c r="AC29" i="3"/>
  <c r="AC25" i="3"/>
  <c r="AC23" i="3"/>
  <c r="AC19" i="3"/>
  <c r="AC18" i="3"/>
  <c r="AC17" i="3"/>
  <c r="AC16" i="3"/>
  <c r="AC15" i="3"/>
  <c r="AC14" i="3"/>
  <c r="AC13" i="3"/>
  <c r="I13" i="3"/>
  <c r="AC12" i="3"/>
  <c r="AC11" i="3"/>
  <c r="AC10" i="3"/>
  <c r="AB9" i="3"/>
  <c r="AB21" i="3" s="1"/>
  <c r="AB27" i="3" s="1"/>
  <c r="AB33" i="3" s="1"/>
  <c r="AA9" i="3"/>
  <c r="AA21" i="3" s="1"/>
  <c r="AA27" i="3" s="1"/>
  <c r="AA33" i="3" s="1"/>
  <c r="Z9" i="3"/>
  <c r="Z21" i="3" s="1"/>
  <c r="Z27" i="3" s="1"/>
  <c r="Z33" i="3" s="1"/>
  <c r="Y9" i="3"/>
  <c r="Y21" i="3" s="1"/>
  <c r="Y27" i="3" s="1"/>
  <c r="Y33" i="3" s="1"/>
  <c r="X9" i="3"/>
  <c r="X21" i="3" s="1"/>
  <c r="X27" i="3" s="1"/>
  <c r="X33" i="3" s="1"/>
  <c r="W9" i="3"/>
  <c r="W21" i="3" s="1"/>
  <c r="W27" i="3" s="1"/>
  <c r="W33" i="3" s="1"/>
  <c r="V9" i="3"/>
  <c r="V21" i="3" s="1"/>
  <c r="V27" i="3" s="1"/>
  <c r="V33" i="3" s="1"/>
  <c r="U9" i="3"/>
  <c r="U21" i="3" s="1"/>
  <c r="U27" i="3" s="1"/>
  <c r="U33" i="3" s="1"/>
  <c r="T9" i="3"/>
  <c r="T21" i="3" s="1"/>
  <c r="T27" i="3" s="1"/>
  <c r="T33" i="3" s="1"/>
  <c r="S9" i="3"/>
  <c r="S21" i="3" s="1"/>
  <c r="S27" i="3" s="1"/>
  <c r="S33" i="3" s="1"/>
  <c r="R9" i="3"/>
  <c r="R21" i="3" s="1"/>
  <c r="R27" i="3" s="1"/>
  <c r="R33" i="3" s="1"/>
  <c r="Q9" i="3"/>
  <c r="Q21" i="3" s="1"/>
  <c r="Q27" i="3" s="1"/>
  <c r="Q33" i="3" s="1"/>
  <c r="P9" i="3"/>
  <c r="P21" i="3" s="1"/>
  <c r="P27" i="3" s="1"/>
  <c r="P33" i="3" s="1"/>
  <c r="O9" i="3"/>
  <c r="O21" i="3" s="1"/>
  <c r="O27" i="3" s="1"/>
  <c r="O33" i="3" s="1"/>
  <c r="N9" i="3"/>
  <c r="N21" i="3" s="1"/>
  <c r="N27" i="3" s="1"/>
  <c r="N33" i="3" s="1"/>
  <c r="M9" i="3"/>
  <c r="M21" i="3" s="1"/>
  <c r="M27" i="3" s="1"/>
  <c r="M33" i="3" s="1"/>
  <c r="L9" i="3"/>
  <c r="L21" i="3" s="1"/>
  <c r="L27" i="3" s="1"/>
  <c r="L33" i="3" s="1"/>
  <c r="K9" i="3"/>
  <c r="K21" i="3" s="1"/>
  <c r="K27" i="3" s="1"/>
  <c r="K33" i="3" s="1"/>
  <c r="J9" i="3"/>
  <c r="J21" i="3" s="1"/>
  <c r="J27" i="3" s="1"/>
  <c r="J33" i="3" s="1"/>
  <c r="I9" i="3"/>
  <c r="I21" i="3" s="1"/>
  <c r="I27" i="3" s="1"/>
  <c r="I33" i="3" s="1"/>
  <c r="AC5" i="3"/>
  <c r="I21" i="5" l="1"/>
  <c r="I27" i="5" s="1"/>
  <c r="I33" i="5" s="1"/>
  <c r="AC9" i="3"/>
  <c r="AC21" i="3" s="1"/>
  <c r="AC27" i="3" s="1"/>
  <c r="AC33" i="3" s="1"/>
  <c r="D9" i="2" l="1"/>
  <c r="D5" i="2" s="1"/>
  <c r="J31" i="1"/>
  <c r="AC31" i="1" s="1"/>
  <c r="AC29" i="1"/>
  <c r="J29" i="1"/>
  <c r="J25" i="1"/>
  <c r="AC25" i="1" s="1"/>
  <c r="J23" i="1"/>
  <c r="AC23" i="1" s="1"/>
  <c r="AC19" i="1"/>
  <c r="J18" i="1"/>
  <c r="AC18" i="1" s="1"/>
  <c r="J17" i="1"/>
  <c r="AC17" i="1" s="1"/>
  <c r="J16" i="1"/>
  <c r="AC16" i="1" s="1"/>
  <c r="J15" i="1"/>
  <c r="AC15" i="1" s="1"/>
  <c r="J14" i="1"/>
  <c r="AC14" i="1" s="1"/>
  <c r="Z13" i="1"/>
  <c r="Z9" i="1" s="1"/>
  <c r="Z21" i="1" s="1"/>
  <c r="Z27" i="1" s="1"/>
  <c r="Z33" i="1" s="1"/>
  <c r="W13" i="1"/>
  <c r="T13" i="1"/>
  <c r="P13" i="1"/>
  <c r="J13" i="1"/>
  <c r="J9" i="1" s="1"/>
  <c r="J21" i="1" s="1"/>
  <c r="J27" i="1" s="1"/>
  <c r="J33" i="1" s="1"/>
  <c r="J12" i="1"/>
  <c r="AC12" i="1" s="1"/>
  <c r="J11" i="1"/>
  <c r="AC11" i="1" s="1"/>
  <c r="J10" i="1"/>
  <c r="AC10" i="1" s="1"/>
  <c r="AB9" i="1"/>
  <c r="AB21" i="1" s="1"/>
  <c r="AB27" i="1" s="1"/>
  <c r="AB33" i="1" s="1"/>
  <c r="AA9" i="1"/>
  <c r="AA21" i="1" s="1"/>
  <c r="AA27" i="1" s="1"/>
  <c r="AA33" i="1" s="1"/>
  <c r="Y9" i="1"/>
  <c r="Y21" i="1" s="1"/>
  <c r="Y27" i="1" s="1"/>
  <c r="Y33" i="1" s="1"/>
  <c r="X9" i="1"/>
  <c r="X21" i="1" s="1"/>
  <c r="X27" i="1" s="1"/>
  <c r="X33" i="1" s="1"/>
  <c r="W9" i="1"/>
  <c r="W21" i="1" s="1"/>
  <c r="W27" i="1" s="1"/>
  <c r="W33" i="1" s="1"/>
  <c r="V9" i="1"/>
  <c r="V21" i="1" s="1"/>
  <c r="V27" i="1" s="1"/>
  <c r="V33" i="1" s="1"/>
  <c r="U9" i="1"/>
  <c r="U21" i="1" s="1"/>
  <c r="U27" i="1" s="1"/>
  <c r="U33" i="1" s="1"/>
  <c r="T9" i="1"/>
  <c r="T21" i="1" s="1"/>
  <c r="T27" i="1" s="1"/>
  <c r="T33" i="1" s="1"/>
  <c r="S9" i="1"/>
  <c r="S21" i="1" s="1"/>
  <c r="S27" i="1" s="1"/>
  <c r="S33" i="1" s="1"/>
  <c r="R9" i="1"/>
  <c r="R21" i="1" s="1"/>
  <c r="R27" i="1" s="1"/>
  <c r="R33" i="1" s="1"/>
  <c r="Q9" i="1"/>
  <c r="Q21" i="1" s="1"/>
  <c r="Q27" i="1" s="1"/>
  <c r="Q33" i="1" s="1"/>
  <c r="P9" i="1"/>
  <c r="P21" i="1" s="1"/>
  <c r="P27" i="1" s="1"/>
  <c r="P33" i="1" s="1"/>
  <c r="O9" i="1"/>
  <c r="O21" i="1" s="1"/>
  <c r="O27" i="1" s="1"/>
  <c r="O33" i="1" s="1"/>
  <c r="N9" i="1"/>
  <c r="N21" i="1" s="1"/>
  <c r="N27" i="1" s="1"/>
  <c r="N33" i="1" s="1"/>
  <c r="M9" i="1"/>
  <c r="M21" i="1" s="1"/>
  <c r="M27" i="1" s="1"/>
  <c r="M33" i="1" s="1"/>
  <c r="L9" i="1"/>
  <c r="L21" i="1" s="1"/>
  <c r="L27" i="1" s="1"/>
  <c r="L33" i="1" s="1"/>
  <c r="K9" i="1"/>
  <c r="K21" i="1" s="1"/>
  <c r="K27" i="1" s="1"/>
  <c r="K33" i="1" s="1"/>
  <c r="I9" i="1"/>
  <c r="I21" i="1" s="1"/>
  <c r="I27" i="1" s="1"/>
  <c r="I33" i="1" s="1"/>
  <c r="AC5" i="1"/>
  <c r="J5" i="1"/>
  <c r="AC9" i="1" l="1"/>
  <c r="AC21" i="1" s="1"/>
  <c r="AC27" i="1" s="1"/>
  <c r="AC33" i="1" s="1"/>
  <c r="AC13" i="1"/>
</calcChain>
</file>

<file path=xl/sharedStrings.xml><?xml version="1.0" encoding="utf-8"?>
<sst xmlns="http://schemas.openxmlformats.org/spreadsheetml/2006/main" count="612" uniqueCount="183">
  <si>
    <t>Bijlage 1: Resultatenrekening per activiteitencentrum</t>
  </si>
  <si>
    <t>CAW De Kempen vzw</t>
  </si>
  <si>
    <t>Codes</t>
  </si>
  <si>
    <t>Vzw</t>
  </si>
  <si>
    <t>Vlaamse Overheid</t>
  </si>
  <si>
    <t>Project ELP</t>
  </si>
  <si>
    <t>Project Wonen Welzijn</t>
  </si>
  <si>
    <t>Project Schuldbemiddeling</t>
  </si>
  <si>
    <t>Crisisteam</t>
  </si>
  <si>
    <t>Straathoekwerk</t>
  </si>
  <si>
    <t>JAC Westerlo</t>
  </si>
  <si>
    <t>JAC Hoogstraten</t>
  </si>
  <si>
    <t>JAC Mol</t>
  </si>
  <si>
    <t>Opvoedingswinkel</t>
  </si>
  <si>
    <t>Drughulp Mol</t>
  </si>
  <si>
    <t>Project Herselt</t>
  </si>
  <si>
    <t>Project Welzijnsonthaal</t>
  </si>
  <si>
    <t>Project ILC</t>
  </si>
  <si>
    <t>Project Administratie</t>
  </si>
  <si>
    <t>Project DAZ</t>
  </si>
  <si>
    <t>Project Thuisbegeleiding Balen</t>
  </si>
  <si>
    <t>Project Thuisbegeleiding Mol</t>
  </si>
  <si>
    <t>Activiteitencentrum</t>
  </si>
  <si>
    <t>CONTROLE</t>
  </si>
  <si>
    <t>Aantal VTE</t>
  </si>
  <si>
    <t>RESULTATENREKENING</t>
  </si>
  <si>
    <t>Bedrijfsopbrengsten en bedrijfskosten</t>
  </si>
  <si>
    <t>Brutomarge</t>
  </si>
  <si>
    <t>(+/-)</t>
  </si>
  <si>
    <t>Bedrijfsopbrengsten</t>
  </si>
  <si>
    <t>70/74</t>
  </si>
  <si>
    <t>Omzet</t>
  </si>
  <si>
    <t>Lidgeld, schenkingen, legaten en subsidies</t>
  </si>
  <si>
    <t>Handelsgoederen, grond- en hulpstoffen;
diensten en diverse goederen</t>
  </si>
  <si>
    <t>60/61</t>
  </si>
  <si>
    <t>Bezoldigingen, sociale lasten en pensioenen
(toel. VI, 2) …………………………………………………….</t>
  </si>
  <si>
    <t>Afschrijvingen en waardeverminderingen op
oprichtingskosten, op immateriële en materiële vaste
activa……………………………………………………………..</t>
  </si>
  <si>
    <t>Waardeverminderingen op voorraden, bestellingen in
uitvoering en handelsvorderingen (toevoegingen-,
terugnemingen +)……………………………………………….</t>
  </si>
  <si>
    <t>631/4</t>
  </si>
  <si>
    <t>Voorzieningen voor risico's en kosten (toevoegingen-,
bestedingen en terugnemingen +)……………………………</t>
  </si>
  <si>
    <t>635/8</t>
  </si>
  <si>
    <t>Andere bedrijfskosten………………………………………….</t>
  </si>
  <si>
    <t>640/8</t>
  </si>
  <si>
    <t>Als herstructureringskosten geactiveerde
bedrijfskosten …………………………………………………..</t>
  </si>
  <si>
    <t>(-)</t>
  </si>
  <si>
    <t>Bedrijfswinst (bedrijfsverlies)……………………………………</t>
  </si>
  <si>
    <t>Financiële opbrengsten…………………………………………</t>
  </si>
  <si>
    <t>Financiële kosten ………………………………………………..</t>
  </si>
  <si>
    <t>Winst (verlies) uit de gewone bedrijfsuitoefening ………….</t>
  </si>
  <si>
    <t>Uitzonderlijke opbrengsten ……………………………………</t>
  </si>
  <si>
    <t>Uitzonderlijke kosten ……………………………………………</t>
  </si>
  <si>
    <t>Winst (verlies) van het boekjaar …………………………………………</t>
  </si>
  <si>
    <t>Bijlage 4: DETAIL VAN DE 73-REKENINGEN (lijst van subsidies)</t>
  </si>
  <si>
    <t>730/731</t>
  </si>
  <si>
    <t>Lidgelden</t>
  </si>
  <si>
    <t>732/733</t>
  </si>
  <si>
    <t>Schenkingen</t>
  </si>
  <si>
    <t>734/735</t>
  </si>
  <si>
    <t>Legaten</t>
  </si>
  <si>
    <t>736 
737  
738</t>
  </si>
  <si>
    <t>Kapitaal- en intrestsubsidies
Werkingssubsides Vlaamse Overheid 
Overige werkingssubsidies en werkingstoelagen</t>
  </si>
  <si>
    <t>Subsidieverlener</t>
  </si>
  <si>
    <t>Doel</t>
  </si>
  <si>
    <t>Bedrag</t>
  </si>
  <si>
    <t>Enveloppe 2014</t>
  </si>
  <si>
    <t>Sociale Maribel</t>
  </si>
  <si>
    <t>Toelage</t>
  </si>
  <si>
    <t>Kapitaalsubsidie VIPA</t>
  </si>
  <si>
    <t>Gesco</t>
  </si>
  <si>
    <t>OCMW Geel</t>
  </si>
  <si>
    <t>Huisvesting</t>
  </si>
  <si>
    <t>Provincie Antwerpen</t>
  </si>
  <si>
    <t>Kapitaalsubsidie provincie</t>
  </si>
  <si>
    <t>Vrijwilligerswerk hulpverlening</t>
  </si>
  <si>
    <t>Diverse Gemeenten</t>
  </si>
  <si>
    <t>Toelagen</t>
  </si>
  <si>
    <t>Stad Herentals</t>
  </si>
  <si>
    <t>Slachtofferwerking</t>
  </si>
  <si>
    <t>Stad Turnhout</t>
  </si>
  <si>
    <t>Toelage Drughulp</t>
  </si>
  <si>
    <t>BEWO</t>
  </si>
  <si>
    <t>Subsidie</t>
  </si>
  <si>
    <t>Koning Boudewijnstichting</t>
  </si>
  <si>
    <t>Gemeente Mol</t>
  </si>
  <si>
    <t>MSOC 2013</t>
  </si>
  <si>
    <t>MSOC</t>
  </si>
  <si>
    <t>Gemeente Herentals</t>
  </si>
  <si>
    <t>Fortis Foundation</t>
  </si>
  <si>
    <t>Wonen – Welzijn</t>
  </si>
  <si>
    <t>Wonen-welzijn</t>
  </si>
  <si>
    <t>Thuisbegeleiding</t>
  </si>
  <si>
    <t>Thuisbegeleiding Mol</t>
  </si>
  <si>
    <t>Gemeente Balen</t>
  </si>
  <si>
    <t>Thuisbegeleiding Balen</t>
  </si>
  <si>
    <t>Toelage Straathoekwerk</t>
  </si>
  <si>
    <t>Schulbemiddeling</t>
  </si>
  <si>
    <t>Schuldbemiddeling</t>
  </si>
  <si>
    <t>110/2014007519</t>
  </si>
  <si>
    <t>146/2014010607</t>
  </si>
  <si>
    <t>Generatiepact</t>
  </si>
  <si>
    <t>Toelage Opvoedingswinkel</t>
  </si>
  <si>
    <t>K&amp;G</t>
  </si>
  <si>
    <t>Gemeente Beerse</t>
  </si>
  <si>
    <t>Opvoedingsondersteuning</t>
  </si>
  <si>
    <t>Gemeente Oud-Turnhout</t>
  </si>
  <si>
    <t>Gemeente Vosselaar</t>
  </si>
  <si>
    <t>Crisisjeugdhulpverlening</t>
  </si>
  <si>
    <t>Gemeente Westerlo</t>
  </si>
  <si>
    <t>JAC</t>
  </si>
  <si>
    <t>JAC 2013</t>
  </si>
  <si>
    <t>Gemeente Hoogstraten</t>
  </si>
  <si>
    <t>Toelage De Lange Gaank</t>
  </si>
  <si>
    <t>ILC</t>
  </si>
  <si>
    <t>ELPF</t>
  </si>
  <si>
    <t>ELP</t>
  </si>
  <si>
    <t>Drughulp</t>
  </si>
  <si>
    <t>Dienst Arbeidszorg</t>
  </si>
  <si>
    <t>DAZ</t>
  </si>
  <si>
    <t>Welzijnszorg Kempen</t>
  </si>
  <si>
    <t>Toelage Crisis</t>
  </si>
  <si>
    <t>CRC</t>
  </si>
  <si>
    <t>OCMW Turnhout</t>
  </si>
  <si>
    <t>Toelage Crisishulp</t>
  </si>
  <si>
    <t>CAW De Kempen</t>
  </si>
  <si>
    <t>Project Privat Home coach</t>
  </si>
  <si>
    <t>Naam VZW CAW DeKempen</t>
  </si>
  <si>
    <t>Enveloppe 2015</t>
  </si>
  <si>
    <t>De Pont</t>
  </si>
  <si>
    <t>Project private home coach</t>
  </si>
  <si>
    <t>JAC werking</t>
  </si>
  <si>
    <t>Stadsregio Turnhout</t>
  </si>
  <si>
    <t>Toelage stimuleringsfonds 2015</t>
  </si>
  <si>
    <t>VIVO</t>
  </si>
  <si>
    <t>Vormingsbudget 2015</t>
  </si>
  <si>
    <t>Project Vluchtelingen</t>
  </si>
  <si>
    <t>Project Verslaving</t>
  </si>
  <si>
    <t>Project Time Out</t>
  </si>
  <si>
    <t>JAC Geel</t>
  </si>
  <si>
    <t>736
737
738</t>
  </si>
  <si>
    <t>Kapitaal- en intrestsubsidies
Werkingssubsides Vlaamse Overheid
Overige werkingssubsidies en werkingstoelagen</t>
  </si>
  <si>
    <t>Enveloppe 2016</t>
  </si>
  <si>
    <t>toelage</t>
  </si>
  <si>
    <t>VIPA</t>
  </si>
  <si>
    <t>Kapitaalsubsidie</t>
  </si>
  <si>
    <t>Convenant</t>
  </si>
  <si>
    <t>Project Straathoekwerk</t>
  </si>
  <si>
    <t>CGG De Pont</t>
  </si>
  <si>
    <t>OCMW Mol</t>
  </si>
  <si>
    <t>Project Drughulpverlening</t>
  </si>
  <si>
    <t>Project verslaving</t>
  </si>
  <si>
    <t>Kind &amp; Gezin</t>
  </si>
  <si>
    <t>OCMW Balen</t>
  </si>
  <si>
    <t>Project Thuisbegeleiding</t>
  </si>
  <si>
    <t>DLDW</t>
  </si>
  <si>
    <t>Tewerkstelling jongeren</t>
  </si>
  <si>
    <t>Bijdrage crisisopvang</t>
  </si>
  <si>
    <t>Project Crisisteam</t>
  </si>
  <si>
    <t>Stad Hoogstraten</t>
  </si>
  <si>
    <t>Preventie Uithuiszetting</t>
  </si>
  <si>
    <t>project woon wooncoach</t>
  </si>
  <si>
    <t>De Ploeg</t>
  </si>
  <si>
    <t>Vast werk</t>
  </si>
  <si>
    <t>huisvesting onthaal en begeleiding</t>
  </si>
  <si>
    <t>Ethisch overleg</t>
  </si>
  <si>
    <t>Dossier 1154</t>
  </si>
  <si>
    <t>Enveloppe 2015 excess in december</t>
  </si>
  <si>
    <t>DAZ werking</t>
  </si>
  <si>
    <t>Project wonen welzijn</t>
  </si>
  <si>
    <t>Theaterproject</t>
  </si>
  <si>
    <t>United Fund</t>
  </si>
  <si>
    <t>FMS 319</t>
  </si>
  <si>
    <t>Begeleidingspremie</t>
  </si>
  <si>
    <t>Music for Live</t>
  </si>
  <si>
    <t>OCMW Herentals</t>
  </si>
  <si>
    <t>incentives</t>
  </si>
  <si>
    <t>Stimuleringsfonds</t>
  </si>
  <si>
    <t>KBS</t>
  </si>
  <si>
    <t>OCMW Dessel</t>
  </si>
  <si>
    <t>OCMW Retie</t>
  </si>
  <si>
    <t xml:space="preserve">Vormingsbudget  </t>
  </si>
  <si>
    <t>SF VOHI</t>
  </si>
  <si>
    <t>Subsidie risicogroepen</t>
  </si>
  <si>
    <t>niet verantwoorde uren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</si>
</sst>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4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0"/>
      <name val="Arial"/>
      <family val="2"/>
      <charset val="1"/>
    </font>
    <font>
      <i/>
      <sz val="10"/>
      <name val="Arial"/>
      <family val="2"/>
      <charset val="1"/>
    </font>
    <font>
      <b/>
      <i/>
      <sz val="10"/>
      <name val="Arial"/>
      <family val="2"/>
      <charset val="1"/>
    </font>
    <font>
      <b/>
      <sz val="14"/>
      <name val="Arial"/>
      <family val="2"/>
      <charset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A6A6A6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A6A6A6"/>
        <bgColor rgb="FFA6A6A6"/>
      </patternFill>
    </fill>
    <fill>
      <patternFill patternType="solid">
        <fgColor rgb="FFCCFFCC"/>
        <bgColor rgb="FFCCFFCC"/>
      </patternFill>
    </fill>
    <fill>
      <patternFill patternType="solid">
        <fgColor rgb="FFC0C0C0"/>
        <bgColor rgb="FFC0C0C0"/>
      </patternFill>
    </fill>
  </fills>
  <borders count="7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40">
    <xf numFmtId="0" fontId="0" fillId="0" borderId="0" xfId="0"/>
    <xf numFmtId="0" fontId="0" fillId="0" borderId="0" xfId="0" applyProtection="1">
      <protection locked="0"/>
    </xf>
    <xf numFmtId="0" fontId="3" fillId="0" borderId="2" xfId="0" applyFont="1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0" fillId="0" borderId="3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6" xfId="0" applyFont="1" applyBorder="1" applyAlignment="1" applyProtection="1">
      <alignment horizontal="center" vertical="top"/>
      <protection locked="0"/>
    </xf>
    <xf numFmtId="0" fontId="0" fillId="0" borderId="6" xfId="0" applyFont="1" applyBorder="1" applyAlignment="1" applyProtection="1">
      <alignment horizontal="center" vertical="top" wrapText="1"/>
      <protection locked="0"/>
    </xf>
    <xf numFmtId="0" fontId="0" fillId="2" borderId="6" xfId="0" applyFont="1" applyFill="1" applyBorder="1" applyAlignment="1" applyProtection="1">
      <alignment horizontal="center" vertical="top"/>
    </xf>
    <xf numFmtId="0" fontId="0" fillId="0" borderId="0" xfId="0" applyAlignment="1" applyProtection="1">
      <alignment vertical="top"/>
      <protection locked="0"/>
    </xf>
    <xf numFmtId="0" fontId="0" fillId="3" borderId="7" xfId="0" applyFill="1" applyBorder="1" applyAlignment="1" applyProtection="1">
      <alignment horizontal="center" vertical="top"/>
      <protection locked="0"/>
    </xf>
    <xf numFmtId="0" fontId="0" fillId="3" borderId="6" xfId="0" applyFill="1" applyBorder="1" applyAlignment="1" applyProtection="1">
      <alignment horizontal="center" vertical="top"/>
      <protection locked="0"/>
    </xf>
    <xf numFmtId="0" fontId="0" fillId="2" borderId="6" xfId="0" applyFill="1" applyBorder="1" applyAlignment="1" applyProtection="1">
      <alignment horizontal="center" vertical="top"/>
    </xf>
    <xf numFmtId="0" fontId="4" fillId="0" borderId="9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3" fontId="0" fillId="0" borderId="10" xfId="0" applyNumberFormat="1" applyBorder="1" applyAlignment="1" applyProtection="1">
      <protection locked="0"/>
    </xf>
    <xf numFmtId="3" fontId="0" fillId="2" borderId="10" xfId="0" applyNumberFormat="1" applyFill="1" applyBorder="1" applyAlignment="1" applyProtection="1"/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3" fontId="0" fillId="0" borderId="11" xfId="0" applyNumberFormat="1" applyBorder="1" applyAlignment="1" applyProtection="1">
      <protection locked="0"/>
    </xf>
    <xf numFmtId="3" fontId="0" fillId="2" borderId="11" xfId="0" applyNumberFormat="1" applyFill="1" applyBorder="1" applyAlignment="1" applyProtection="1"/>
    <xf numFmtId="0" fontId="0" fillId="0" borderId="9" xfId="0" applyBorder="1" applyAlignment="1" applyProtection="1"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49" fontId="0" fillId="0" borderId="9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4" fontId="0" fillId="0" borderId="0" xfId="0" applyNumberFormat="1" applyBorder="1" applyAlignment="1" applyProtection="1">
      <protection locked="0"/>
    </xf>
    <xf numFmtId="4" fontId="0" fillId="0" borderId="11" xfId="0" applyNumberFormat="1" applyBorder="1" applyAlignment="1" applyProtection="1">
      <protection locked="0"/>
    </xf>
    <xf numFmtId="4" fontId="0" fillId="2" borderId="11" xfId="0" applyNumberFormat="1" applyFill="1" applyBorder="1" applyAlignment="1" applyProtection="1"/>
    <xf numFmtId="0" fontId="0" fillId="0" borderId="0" xfId="0" applyBorder="1" applyAlignment="1" applyProtection="1">
      <protection locked="0"/>
    </xf>
    <xf numFmtId="3" fontId="0" fillId="0" borderId="7" xfId="0" applyNumberFormat="1" applyBorder="1" applyAlignment="1" applyProtection="1">
      <protection locked="0"/>
    </xf>
    <xf numFmtId="4" fontId="0" fillId="0" borderId="7" xfId="0" applyNumberFormat="1" applyBorder="1" applyAlignment="1" applyProtection="1">
      <protection locked="0"/>
    </xf>
    <xf numFmtId="4" fontId="0" fillId="2" borderId="7" xfId="0" applyNumberFormat="1" applyFill="1" applyBorder="1" applyAlignment="1" applyProtection="1"/>
    <xf numFmtId="3" fontId="0" fillId="0" borderId="12" xfId="0" applyNumberFormat="1" applyBorder="1" applyAlignment="1" applyProtection="1">
      <protection locked="0"/>
    </xf>
    <xf numFmtId="4" fontId="0" fillId="0" borderId="12" xfId="0" applyNumberFormat="1" applyBorder="1" applyAlignment="1" applyProtection="1">
      <protection locked="0"/>
    </xf>
    <xf numFmtId="4" fontId="0" fillId="2" borderId="12" xfId="0" applyNumberFormat="1" applyFill="1" applyBorder="1" applyAlignment="1" applyProtection="1"/>
    <xf numFmtId="0" fontId="0" fillId="0" borderId="9" xfId="0" applyBorder="1" applyAlignment="1" applyProtection="1">
      <alignment wrapText="1"/>
      <protection locked="0"/>
    </xf>
    <xf numFmtId="3" fontId="0" fillId="0" borderId="13" xfId="0" applyNumberFormat="1" applyBorder="1" applyAlignment="1" applyProtection="1">
      <protection locked="0"/>
    </xf>
    <xf numFmtId="4" fontId="0" fillId="0" borderId="13" xfId="0" applyNumberFormat="1" applyBorder="1" applyAlignment="1" applyProtection="1">
      <protection locked="0"/>
    </xf>
    <xf numFmtId="4" fontId="0" fillId="2" borderId="13" xfId="0" applyNumberFormat="1" applyFill="1" applyBorder="1" applyAlignment="1" applyProtection="1"/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vertical="top"/>
      <protection locked="0"/>
    </xf>
    <xf numFmtId="3" fontId="0" fillId="0" borderId="11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2" borderId="11" xfId="0" applyNumberFormat="1" applyFill="1" applyBorder="1" applyProtection="1"/>
    <xf numFmtId="0" fontId="5" fillId="0" borderId="9" xfId="0" applyFont="1" applyBorder="1" applyAlignment="1" applyProtection="1"/>
    <xf numFmtId="0" fontId="0" fillId="0" borderId="0" xfId="0" applyBorder="1" applyAlignment="1" applyProtection="1">
      <alignment horizontal="left"/>
    </xf>
    <xf numFmtId="3" fontId="0" fillId="0" borderId="6" xfId="0" applyNumberFormat="1" applyBorder="1" applyAlignment="1" applyProtection="1">
      <protection locked="0"/>
    </xf>
    <xf numFmtId="4" fontId="0" fillId="0" borderId="6" xfId="0" applyNumberFormat="1" applyBorder="1" applyAlignment="1" applyProtection="1">
      <protection locked="0"/>
    </xf>
    <xf numFmtId="4" fontId="0" fillId="2" borderId="6" xfId="0" applyNumberFormat="1" applyFill="1" applyBorder="1" applyAlignment="1" applyProtection="1"/>
    <xf numFmtId="0" fontId="0" fillId="0" borderId="0" xfId="0" applyProtection="1"/>
    <xf numFmtId="0" fontId="0" fillId="0" borderId="8" xfId="0" applyBorder="1" applyProtection="1"/>
    <xf numFmtId="4" fontId="0" fillId="0" borderId="10" xfId="0" applyNumberFormat="1" applyBorder="1" applyAlignment="1" applyProtection="1">
      <protection locked="0"/>
    </xf>
    <xf numFmtId="4" fontId="0" fillId="2" borderId="10" xfId="0" applyNumberFormat="1" applyFill="1" applyBorder="1" applyAlignment="1" applyProtection="1"/>
    <xf numFmtId="0" fontId="4" fillId="0" borderId="8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3" fontId="0" fillId="0" borderId="7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2" borderId="7" xfId="0" applyNumberFormat="1" applyFill="1" applyBorder="1" applyProtection="1"/>
    <xf numFmtId="3" fontId="0" fillId="0" borderId="6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2" borderId="6" xfId="0" applyNumberFormat="1" applyFill="1" applyBorder="1" applyProtection="1"/>
    <xf numFmtId="0" fontId="5" fillId="0" borderId="9" xfId="0" applyFont="1" applyBorder="1" applyProtection="1">
      <protection locked="0"/>
    </xf>
    <xf numFmtId="0" fontId="5" fillId="0" borderId="9" xfId="0" applyFont="1" applyBorder="1" applyProtection="1"/>
    <xf numFmtId="0" fontId="0" fillId="0" borderId="1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5" xfId="0" applyBorder="1" applyProtection="1">
      <protection locked="0"/>
    </xf>
    <xf numFmtId="3" fontId="0" fillId="2" borderId="7" xfId="0" applyNumberFormat="1" applyFill="1" applyBorder="1" applyProtection="1"/>
    <xf numFmtId="0" fontId="7" fillId="0" borderId="0" xfId="0" applyFont="1"/>
    <xf numFmtId="4" fontId="0" fillId="0" borderId="0" xfId="0" applyNumberFormat="1"/>
    <xf numFmtId="0" fontId="4" fillId="4" borderId="17" xfId="0" applyFont="1" applyFill="1" applyBorder="1" applyAlignment="1">
      <alignment horizontal="center" vertical="top" wrapText="1"/>
    </xf>
    <xf numFmtId="4" fontId="4" fillId="4" borderId="17" xfId="0" applyNumberFormat="1" applyFont="1" applyFill="1" applyBorder="1" applyAlignment="1" applyProtection="1">
      <alignment vertical="top"/>
    </xf>
    <xf numFmtId="0" fontId="0" fillId="0" borderId="17" xfId="0" applyFont="1" applyBorder="1" applyAlignment="1">
      <alignment horizontal="center" vertical="top" wrapText="1"/>
    </xf>
    <xf numFmtId="4" fontId="0" fillId="0" borderId="17" xfId="0" applyNumberFormat="1" applyBorder="1" applyAlignment="1">
      <alignment vertical="top" wrapText="1"/>
    </xf>
    <xf numFmtId="2" fontId="4" fillId="4" borderId="17" xfId="0" applyNumberFormat="1" applyFont="1" applyFill="1" applyBorder="1" applyAlignment="1" applyProtection="1">
      <alignment vertical="top"/>
    </xf>
    <xf numFmtId="0" fontId="4" fillId="0" borderId="17" xfId="0" applyFont="1" applyBorder="1" applyAlignment="1">
      <alignment horizontal="center"/>
    </xf>
    <xf numFmtId="4" fontId="4" fillId="0" borderId="17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/>
    </xf>
    <xf numFmtId="4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0" fontId="0" fillId="0" borderId="17" xfId="0" applyFont="1" applyBorder="1" applyAlignment="1">
      <alignment horizontal="left"/>
    </xf>
    <xf numFmtId="0" fontId="0" fillId="0" borderId="17" xfId="0" applyFont="1" applyBorder="1"/>
    <xf numFmtId="4" fontId="0" fillId="0" borderId="17" xfId="0" applyNumberFormat="1" applyBorder="1"/>
    <xf numFmtId="0" fontId="0" fillId="0" borderId="17" xfId="0" applyBorder="1"/>
    <xf numFmtId="0" fontId="8" fillId="0" borderId="0" xfId="0" applyFont="1" applyBorder="1" applyAlignment="1" applyProtection="1">
      <protection locked="0"/>
    </xf>
    <xf numFmtId="0" fontId="10" fillId="0" borderId="19" xfId="0" applyFont="1" applyBorder="1" applyAlignment="1" applyProtection="1">
      <protection locked="0"/>
    </xf>
    <xf numFmtId="4" fontId="0" fillId="0" borderId="0" xfId="0" applyNumberFormat="1" applyBorder="1" applyAlignment="1">
      <alignment wrapText="1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22" xfId="0" applyFont="1" applyBorder="1" applyAlignment="1" applyProtection="1">
      <alignment vertical="top"/>
      <protection locked="0"/>
    </xf>
    <xf numFmtId="4" fontId="0" fillId="0" borderId="23" xfId="0" applyNumberFormat="1" applyFont="1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horizontal="center" vertical="top" wrapText="1"/>
      <protection locked="0"/>
    </xf>
    <xf numFmtId="0" fontId="0" fillId="0" borderId="23" xfId="0" applyFont="1" applyBorder="1" applyAlignment="1" applyProtection="1">
      <alignment horizontal="center" vertical="top" wrapText="1"/>
      <protection locked="0"/>
    </xf>
    <xf numFmtId="0" fontId="0" fillId="2" borderId="23" xfId="0" applyFont="1" applyFill="1" applyBorder="1" applyAlignment="1" applyProtection="1">
      <alignment horizontal="center" vertical="top"/>
    </xf>
    <xf numFmtId="4" fontId="0" fillId="3" borderId="26" xfId="0" applyNumberFormat="1" applyFill="1" applyBorder="1" applyAlignment="1" applyProtection="1">
      <alignment horizontal="center" vertical="top"/>
      <protection locked="0"/>
    </xf>
    <xf numFmtId="0" fontId="0" fillId="3" borderId="27" xfId="0" applyFill="1" applyBorder="1" applyAlignment="1" applyProtection="1">
      <alignment horizontal="center" vertical="top"/>
      <protection locked="0"/>
    </xf>
    <xf numFmtId="0" fontId="0" fillId="3" borderId="28" xfId="0" applyFill="1" applyBorder="1" applyAlignment="1" applyProtection="1">
      <alignment horizontal="center" vertical="top"/>
      <protection locked="0"/>
    </xf>
    <xf numFmtId="0" fontId="0" fillId="2" borderId="27" xfId="0" applyFill="1" applyBorder="1" applyAlignment="1" applyProtection="1">
      <alignment horizontal="center" vertical="top"/>
    </xf>
    <xf numFmtId="0" fontId="11" fillId="0" borderId="30" xfId="0" applyFont="1" applyBorder="1" applyAlignment="1" applyProtection="1">
      <alignment horizontal="center"/>
      <protection locked="0"/>
    </xf>
    <xf numFmtId="4" fontId="0" fillId="0" borderId="31" xfId="0" applyNumberFormat="1" applyBorder="1" applyAlignment="1" applyProtection="1">
      <protection locked="0"/>
    </xf>
    <xf numFmtId="3" fontId="0" fillId="0" borderId="32" xfId="0" applyNumberFormat="1" applyBorder="1" applyAlignment="1" applyProtection="1">
      <protection locked="0"/>
    </xf>
    <xf numFmtId="3" fontId="0" fillId="0" borderId="31" xfId="0" applyNumberFormat="1" applyBorder="1" applyAlignment="1" applyProtection="1">
      <protection locked="0"/>
    </xf>
    <xf numFmtId="3" fontId="0" fillId="0" borderId="33" xfId="0" applyNumberFormat="1" applyBorder="1" applyAlignment="1" applyProtection="1">
      <protection locked="0"/>
    </xf>
    <xf numFmtId="3" fontId="0" fillId="2" borderId="31" xfId="0" applyNumberFormat="1" applyFill="1" applyBorder="1" applyAlignment="1" applyProtection="1"/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4" fontId="0" fillId="0" borderId="34" xfId="0" applyNumberFormat="1" applyBorder="1" applyAlignment="1" applyProtection="1">
      <protection locked="0"/>
    </xf>
    <xf numFmtId="3" fontId="0" fillId="0" borderId="0" xfId="0" applyNumberFormat="1" applyBorder="1" applyAlignment="1" applyProtection="1">
      <protection locked="0"/>
    </xf>
    <xf numFmtId="3" fontId="0" fillId="0" borderId="34" xfId="0" applyNumberFormat="1" applyBorder="1" applyAlignment="1" applyProtection="1">
      <protection locked="0"/>
    </xf>
    <xf numFmtId="3" fontId="0" fillId="0" borderId="35" xfId="0" applyNumberFormat="1" applyBorder="1" applyAlignment="1" applyProtection="1">
      <protection locked="0"/>
    </xf>
    <xf numFmtId="3" fontId="0" fillId="2" borderId="34" xfId="0" applyNumberFormat="1" applyFill="1" applyBorder="1" applyAlignment="1" applyProtection="1"/>
    <xf numFmtId="0" fontId="0" fillId="0" borderId="30" xfId="0" applyBorder="1" applyAlignment="1" applyProtection="1">
      <protection locked="0"/>
    </xf>
    <xf numFmtId="0" fontId="11" fillId="0" borderId="29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49" fontId="0" fillId="0" borderId="30" xfId="0" applyNumberFormat="1" applyFont="1" applyBorder="1" applyAlignment="1" applyProtection="1">
      <protection locked="0"/>
    </xf>
    <xf numFmtId="4" fontId="0" fillId="0" borderId="35" xfId="0" applyNumberFormat="1" applyBorder="1" applyAlignment="1" applyProtection="1">
      <protection locked="0"/>
    </xf>
    <xf numFmtId="4" fontId="0" fillId="0" borderId="36" xfId="0" applyNumberFormat="1" applyBorder="1" applyAlignment="1" applyProtection="1">
      <protection locked="0"/>
    </xf>
    <xf numFmtId="4" fontId="0" fillId="2" borderId="34" xfId="0" applyNumberFormat="1" applyFill="1" applyBorder="1" applyAlignment="1" applyProtection="1"/>
    <xf numFmtId="4" fontId="0" fillId="0" borderId="37" xfId="0" applyNumberFormat="1" applyBorder="1" applyAlignment="1" applyProtection="1">
      <protection locked="0"/>
    </xf>
    <xf numFmtId="4" fontId="0" fillId="0" borderId="18" xfId="0" applyNumberFormat="1" applyBorder="1" applyAlignment="1" applyProtection="1">
      <protection locked="0"/>
    </xf>
    <xf numFmtId="4" fontId="0" fillId="0" borderId="38" xfId="0" applyNumberFormat="1" applyBorder="1" applyAlignment="1" applyProtection="1">
      <protection locked="0"/>
    </xf>
    <xf numFmtId="4" fontId="0" fillId="2" borderId="37" xfId="0" applyNumberFormat="1" applyFill="1" applyBorder="1" applyAlignment="1" applyProtection="1"/>
    <xf numFmtId="4" fontId="0" fillId="0" borderId="39" xfId="0" applyNumberFormat="1" applyBorder="1" applyAlignment="1" applyProtection="1">
      <protection locked="0"/>
    </xf>
    <xf numFmtId="4" fontId="0" fillId="0" borderId="40" xfId="0" applyNumberFormat="1" applyBorder="1" applyAlignment="1" applyProtection="1">
      <protection locked="0"/>
    </xf>
    <xf numFmtId="4" fontId="0" fillId="0" borderId="16" xfId="0" applyNumberFormat="1" applyBorder="1" applyAlignment="1" applyProtection="1">
      <protection locked="0"/>
    </xf>
    <xf numFmtId="4" fontId="0" fillId="2" borderId="39" xfId="0" applyNumberFormat="1" applyFill="1" applyBorder="1" applyAlignment="1" applyProtection="1"/>
    <xf numFmtId="0" fontId="0" fillId="0" borderId="30" xfId="0" applyBorder="1" applyAlignment="1" applyProtection="1">
      <alignment wrapText="1"/>
      <protection locked="0"/>
    </xf>
    <xf numFmtId="4" fontId="0" fillId="0" borderId="41" xfId="0" applyNumberFormat="1" applyBorder="1" applyAlignment="1" applyProtection="1">
      <protection locked="0"/>
    </xf>
    <xf numFmtId="4" fontId="0" fillId="0" borderId="42" xfId="0" applyNumberFormat="1" applyBorder="1" applyAlignment="1" applyProtection="1">
      <protection locked="0"/>
    </xf>
    <xf numFmtId="4" fontId="0" fillId="0" borderId="43" xfId="0" applyNumberFormat="1" applyBorder="1" applyAlignment="1" applyProtection="1">
      <protection locked="0"/>
    </xf>
    <xf numFmtId="4" fontId="0" fillId="2" borderId="41" xfId="0" applyNumberFormat="1" applyFill="1" applyBorder="1" applyAlignment="1" applyProtection="1"/>
    <xf numFmtId="0" fontId="12" fillId="0" borderId="0" xfId="0" applyFont="1" applyBorder="1" applyAlignment="1" applyProtection="1">
      <alignment wrapText="1"/>
      <protection locked="0"/>
    </xf>
    <xf numFmtId="4" fontId="0" fillId="0" borderId="34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35" xfId="0" applyNumberFormat="1" applyBorder="1" applyProtection="1">
      <protection locked="0"/>
    </xf>
    <xf numFmtId="4" fontId="0" fillId="2" borderId="34" xfId="0" applyNumberFormat="1" applyFill="1" applyBorder="1" applyProtection="1"/>
    <xf numFmtId="0" fontId="12" fillId="0" borderId="30" xfId="0" applyFont="1" applyBorder="1" applyAlignment="1" applyProtection="1"/>
    <xf numFmtId="4" fontId="0" fillId="0" borderId="44" xfId="0" applyNumberFormat="1" applyBorder="1" applyAlignment="1" applyProtection="1">
      <protection locked="0"/>
    </xf>
    <xf numFmtId="4" fontId="0" fillId="0" borderId="45" xfId="0" applyNumberFormat="1" applyBorder="1" applyAlignment="1" applyProtection="1">
      <protection locked="0"/>
    </xf>
    <xf numFmtId="4" fontId="0" fillId="0" borderId="46" xfId="0" applyNumberFormat="1" applyBorder="1" applyAlignment="1" applyProtection="1">
      <protection locked="0"/>
    </xf>
    <xf numFmtId="4" fontId="0" fillId="2" borderId="44" xfId="0" applyNumberFormat="1" applyFill="1" applyBorder="1" applyAlignment="1" applyProtection="1"/>
    <xf numFmtId="0" fontId="0" fillId="0" borderId="29" xfId="0" applyBorder="1" applyProtection="1"/>
    <xf numFmtId="4" fontId="0" fillId="0" borderId="47" xfId="0" applyNumberFormat="1" applyBorder="1" applyAlignment="1" applyProtection="1">
      <protection locked="0"/>
    </xf>
    <xf numFmtId="4" fontId="0" fillId="0" borderId="19" xfId="0" applyNumberFormat="1" applyBorder="1" applyAlignment="1" applyProtection="1">
      <protection locked="0"/>
    </xf>
    <xf numFmtId="4" fontId="0" fillId="0" borderId="48" xfId="0" applyNumberFormat="1" applyBorder="1" applyAlignment="1" applyProtection="1">
      <protection locked="0"/>
    </xf>
    <xf numFmtId="4" fontId="0" fillId="2" borderId="47" xfId="0" applyNumberFormat="1" applyFill="1" applyBorder="1" applyAlignment="1" applyProtection="1"/>
    <xf numFmtId="0" fontId="11" fillId="0" borderId="29" xfId="0" applyFont="1" applyBorder="1" applyAlignment="1" applyProtection="1">
      <protection locked="0"/>
    </xf>
    <xf numFmtId="0" fontId="11" fillId="0" borderId="0" xfId="0" applyFont="1" applyBorder="1" applyAlignment="1" applyProtection="1">
      <protection locked="0"/>
    </xf>
    <xf numFmtId="4" fontId="0" fillId="0" borderId="37" xfId="0" applyNumberFormat="1" applyBorder="1" applyProtection="1">
      <protection locked="0"/>
    </xf>
    <xf numFmtId="4" fontId="0" fillId="0" borderId="38" xfId="0" applyNumberFormat="1" applyBorder="1" applyProtection="1">
      <protection locked="0"/>
    </xf>
    <xf numFmtId="4" fontId="0" fillId="0" borderId="18" xfId="0" applyNumberFormat="1" applyBorder="1" applyProtection="1">
      <protection locked="0"/>
    </xf>
    <xf numFmtId="4" fontId="0" fillId="2" borderId="37" xfId="0" applyNumberFormat="1" applyFill="1" applyBorder="1" applyProtection="1"/>
    <xf numFmtId="4" fontId="0" fillId="0" borderId="44" xfId="0" applyNumberFormat="1" applyBorder="1" applyProtection="1">
      <protection locked="0"/>
    </xf>
    <xf numFmtId="4" fontId="0" fillId="0" borderId="45" xfId="0" applyNumberFormat="1" applyBorder="1" applyProtection="1">
      <protection locked="0"/>
    </xf>
    <xf numFmtId="4" fontId="0" fillId="0" borderId="46" xfId="0" applyNumberFormat="1" applyBorder="1" applyProtection="1">
      <protection locked="0"/>
    </xf>
    <xf numFmtId="4" fontId="0" fillId="2" borderId="44" xfId="0" applyNumberFormat="1" applyFill="1" applyBorder="1" applyProtection="1"/>
    <xf numFmtId="0" fontId="12" fillId="0" borderId="30" xfId="0" applyFont="1" applyBorder="1" applyProtection="1">
      <protection locked="0"/>
    </xf>
    <xf numFmtId="0" fontId="12" fillId="0" borderId="30" xfId="0" applyFont="1" applyBorder="1" applyProtection="1"/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18" xfId="0" applyBorder="1" applyProtection="1">
      <protection locked="0"/>
    </xf>
    <xf numFmtId="3" fontId="0" fillId="0" borderId="18" xfId="0" applyNumberFormat="1" applyBorder="1" applyProtection="1">
      <protection locked="0"/>
    </xf>
    <xf numFmtId="3" fontId="0" fillId="0" borderId="37" xfId="0" applyNumberFormat="1" applyBorder="1" applyProtection="1">
      <protection locked="0"/>
    </xf>
    <xf numFmtId="3" fontId="0" fillId="0" borderId="38" xfId="0" applyNumberFormat="1" applyBorder="1" applyProtection="1">
      <protection locked="0"/>
    </xf>
    <xf numFmtId="3" fontId="0" fillId="2" borderId="37" xfId="0" applyNumberFormat="1" applyFill="1" applyBorder="1" applyProtection="1"/>
    <xf numFmtId="4" fontId="0" fillId="0" borderId="0" xfId="0" applyNumberFormat="1" applyProtection="1">
      <protection locked="0"/>
    </xf>
    <xf numFmtId="0" fontId="14" fillId="0" borderId="0" xfId="0" applyFont="1"/>
    <xf numFmtId="0" fontId="11" fillId="4" borderId="52" xfId="0" applyFont="1" applyFill="1" applyBorder="1" applyAlignment="1">
      <alignment horizontal="center" vertical="top" wrapText="1"/>
    </xf>
    <xf numFmtId="4" fontId="11" fillId="4" borderId="54" xfId="0" applyNumberFormat="1" applyFont="1" applyFill="1" applyBorder="1" applyAlignment="1" applyProtection="1">
      <alignment vertical="top"/>
    </xf>
    <xf numFmtId="0" fontId="0" fillId="0" borderId="55" xfId="0" applyFont="1" applyBorder="1" applyAlignment="1">
      <alignment horizontal="center" vertical="top" wrapText="1"/>
    </xf>
    <xf numFmtId="4" fontId="0" fillId="0" borderId="57" xfId="0" applyNumberFormat="1" applyBorder="1" applyAlignment="1">
      <alignment vertical="top" wrapText="1"/>
    </xf>
    <xf numFmtId="0" fontId="0" fillId="0" borderId="59" xfId="0" applyFont="1" applyBorder="1" applyAlignment="1">
      <alignment horizontal="center" vertical="top" wrapText="1"/>
    </xf>
    <xf numFmtId="4" fontId="0" fillId="0" borderId="61" xfId="0" applyNumberFormat="1" applyBorder="1" applyAlignment="1">
      <alignment vertical="top" wrapText="1"/>
    </xf>
    <xf numFmtId="0" fontId="0" fillId="0" borderId="25" xfId="0" applyFont="1" applyBorder="1" applyAlignment="1">
      <alignment horizontal="center" vertical="top" wrapText="1"/>
    </xf>
    <xf numFmtId="2" fontId="11" fillId="4" borderId="54" xfId="0" applyNumberFormat="1" applyFont="1" applyFill="1" applyBorder="1" applyAlignment="1" applyProtection="1">
      <alignment vertical="top"/>
    </xf>
    <xf numFmtId="0" fontId="11" fillId="0" borderId="54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4" fontId="11" fillId="0" borderId="54" xfId="0" applyNumberFormat="1" applyFont="1" applyBorder="1" applyAlignment="1">
      <alignment horizontal="center" vertical="top" wrapText="1"/>
    </xf>
    <xf numFmtId="4" fontId="0" fillId="0" borderId="58" xfId="0" applyNumberFormat="1" applyBorder="1"/>
    <xf numFmtId="4" fontId="0" fillId="0" borderId="60" xfId="0" applyNumberFormat="1" applyBorder="1"/>
    <xf numFmtId="0" fontId="15" fillId="0" borderId="0" xfId="0" applyFont="1" applyBorder="1" applyAlignment="1" applyProtection="1">
      <protection locked="0"/>
    </xf>
    <xf numFmtId="0" fontId="17" fillId="0" borderId="63" xfId="0" applyFont="1" applyBorder="1" applyAlignment="1" applyProtection="1">
      <protection locked="0"/>
    </xf>
    <xf numFmtId="0" fontId="0" fillId="0" borderId="64" xfId="0" applyBorder="1" applyAlignment="1" applyProtection="1">
      <alignment vertical="top"/>
      <protection locked="0"/>
    </xf>
    <xf numFmtId="0" fontId="0" fillId="0" borderId="63" xfId="0" applyBorder="1" applyAlignment="1" applyProtection="1">
      <alignment vertical="top"/>
      <protection locked="0"/>
    </xf>
    <xf numFmtId="0" fontId="0" fillId="0" borderId="65" xfId="0" applyBorder="1" applyAlignment="1" applyProtection="1">
      <alignment vertical="top"/>
      <protection locked="0"/>
    </xf>
    <xf numFmtId="0" fontId="18" fillId="0" borderId="66" xfId="0" applyFont="1" applyBorder="1" applyAlignment="1" applyProtection="1">
      <alignment vertical="top"/>
      <protection locked="0"/>
    </xf>
    <xf numFmtId="4" fontId="18" fillId="0" borderId="67" xfId="0" applyNumberFormat="1" applyFont="1" applyFill="1" applyBorder="1" applyAlignment="1" applyProtection="1">
      <alignment horizontal="center" vertical="top"/>
      <protection locked="0"/>
    </xf>
    <xf numFmtId="0" fontId="18" fillId="0" borderId="68" xfId="0" applyFont="1" applyFill="1" applyBorder="1" applyAlignment="1" applyProtection="1">
      <alignment horizontal="center" vertical="top" wrapText="1"/>
      <protection locked="0"/>
    </xf>
    <xf numFmtId="0" fontId="18" fillId="0" borderId="67" xfId="0" applyFont="1" applyFill="1" applyBorder="1" applyAlignment="1" applyProtection="1">
      <alignment horizontal="center" vertical="top" wrapText="1"/>
      <protection locked="0"/>
    </xf>
    <xf numFmtId="0" fontId="18" fillId="0" borderId="68" xfId="0" applyFont="1" applyBorder="1" applyAlignment="1" applyProtection="1">
      <alignment horizontal="center" vertical="top" wrapText="1"/>
      <protection locked="0"/>
    </xf>
    <xf numFmtId="0" fontId="18" fillId="5" borderId="67" xfId="0" applyFont="1" applyFill="1" applyBorder="1" applyAlignment="1" applyProtection="1">
      <alignment horizontal="center" vertical="top"/>
    </xf>
    <xf numFmtId="4" fontId="0" fillId="6" borderId="69" xfId="0" applyNumberFormat="1" applyFill="1" applyBorder="1" applyAlignment="1" applyProtection="1">
      <alignment horizontal="center" vertical="top"/>
      <protection locked="0"/>
    </xf>
    <xf numFmtId="0" fontId="0" fillId="6" borderId="67" xfId="0" applyFill="1" applyBorder="1" applyAlignment="1" applyProtection="1">
      <alignment horizontal="center" vertical="top"/>
      <protection locked="0"/>
    </xf>
    <xf numFmtId="0" fontId="0" fillId="6" borderId="68" xfId="0" applyFill="1" applyBorder="1" applyAlignment="1" applyProtection="1">
      <alignment horizontal="center" vertical="top"/>
      <protection locked="0"/>
    </xf>
    <xf numFmtId="0" fontId="0" fillId="5" borderId="67" xfId="0" applyFill="1" applyBorder="1" applyAlignment="1" applyProtection="1">
      <alignment horizontal="center" vertical="top"/>
    </xf>
    <xf numFmtId="0" fontId="19" fillId="0" borderId="71" xfId="0" applyFont="1" applyBorder="1" applyAlignment="1" applyProtection="1">
      <alignment horizontal="center"/>
      <protection locked="0"/>
    </xf>
    <xf numFmtId="4" fontId="0" fillId="0" borderId="72" xfId="0" applyNumberFormat="1" applyBorder="1" applyAlignment="1" applyProtection="1">
      <protection locked="0"/>
    </xf>
    <xf numFmtId="3" fontId="0" fillId="0" borderId="63" xfId="0" applyNumberFormat="1" applyBorder="1" applyAlignment="1" applyProtection="1">
      <protection locked="0"/>
    </xf>
    <xf numFmtId="3" fontId="0" fillId="0" borderId="72" xfId="0" applyNumberFormat="1" applyBorder="1" applyAlignment="1" applyProtection="1">
      <protection locked="0"/>
    </xf>
    <xf numFmtId="3" fontId="0" fillId="0" borderId="65" xfId="0" applyNumberFormat="1" applyBorder="1" applyAlignment="1" applyProtection="1">
      <protection locked="0"/>
    </xf>
    <xf numFmtId="3" fontId="0" fillId="5" borderId="72" xfId="0" applyNumberFormat="1" applyFill="1" applyBorder="1" applyAlignment="1" applyProtection="1"/>
    <xf numFmtId="0" fontId="0" fillId="0" borderId="70" xfId="0" applyBorder="1" applyProtection="1">
      <protection locked="0"/>
    </xf>
    <xf numFmtId="0" fontId="0" fillId="0" borderId="71" xfId="0" applyBorder="1" applyProtection="1">
      <protection locked="0"/>
    </xf>
    <xf numFmtId="4" fontId="0" fillId="0" borderId="73" xfId="0" applyNumberFormat="1" applyBorder="1" applyAlignment="1" applyProtection="1">
      <protection locked="0"/>
    </xf>
    <xf numFmtId="3" fontId="0" fillId="0" borderId="73" xfId="0" applyNumberFormat="1" applyBorder="1" applyAlignment="1" applyProtection="1">
      <protection locked="0"/>
    </xf>
    <xf numFmtId="3" fontId="0" fillId="0" borderId="71" xfId="0" applyNumberFormat="1" applyBorder="1" applyAlignment="1" applyProtection="1">
      <protection locked="0"/>
    </xf>
    <xf numFmtId="3" fontId="0" fillId="5" borderId="73" xfId="0" applyNumberFormat="1" applyFill="1" applyBorder="1" applyAlignment="1" applyProtection="1"/>
    <xf numFmtId="0" fontId="0" fillId="0" borderId="71" xfId="0" applyBorder="1" applyAlignment="1" applyProtection="1">
      <protection locked="0"/>
    </xf>
    <xf numFmtId="0" fontId="19" fillId="0" borderId="7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49" fontId="18" fillId="0" borderId="71" xfId="0" applyNumberFormat="1" applyFont="1" applyBorder="1" applyAlignment="1" applyProtection="1">
      <protection locked="0"/>
    </xf>
    <xf numFmtId="4" fontId="0" fillId="0" borderId="71" xfId="0" applyNumberFormat="1" applyBorder="1" applyAlignment="1" applyProtection="1">
      <protection locked="0"/>
    </xf>
    <xf numFmtId="4" fontId="0" fillId="5" borderId="73" xfId="0" applyNumberFormat="1" applyFill="1" applyBorder="1" applyAlignment="1" applyProtection="1"/>
    <xf numFmtId="4" fontId="0" fillId="0" borderId="69" xfId="0" applyNumberFormat="1" applyBorder="1" applyAlignment="1" applyProtection="1">
      <protection locked="0"/>
    </xf>
    <xf numFmtId="4" fontId="0" fillId="0" borderId="62" xfId="0" applyNumberFormat="1" applyBorder="1" applyAlignment="1" applyProtection="1">
      <protection locked="0"/>
    </xf>
    <xf numFmtId="4" fontId="0" fillId="0" borderId="74" xfId="0" applyNumberFormat="1" applyBorder="1" applyAlignment="1" applyProtection="1">
      <protection locked="0"/>
    </xf>
    <xf numFmtId="4" fontId="0" fillId="5" borderId="69" xfId="0" applyNumberFormat="1" applyFill="1" applyBorder="1" applyAlignment="1" applyProtection="1"/>
    <xf numFmtId="0" fontId="0" fillId="0" borderId="71" xfId="0" applyBorder="1" applyAlignment="1" applyProtection="1">
      <alignment wrapText="1"/>
      <protection locked="0"/>
    </xf>
    <xf numFmtId="4" fontId="0" fillId="0" borderId="67" xfId="0" applyNumberFormat="1" applyBorder="1" applyAlignment="1" applyProtection="1">
      <protection locked="0"/>
    </xf>
    <xf numFmtId="4" fontId="0" fillId="0" borderId="67" xfId="0" applyNumberFormat="1" applyFill="1" applyBorder="1" applyAlignment="1" applyProtection="1">
      <protection locked="0"/>
    </xf>
    <xf numFmtId="4" fontId="0" fillId="0" borderId="68" xfId="0" applyNumberFormat="1" applyBorder="1" applyAlignment="1" applyProtection="1">
      <protection locked="0"/>
    </xf>
    <xf numFmtId="4" fontId="0" fillId="0" borderId="75" xfId="0" applyNumberFormat="1" applyFill="1" applyBorder="1" applyAlignment="1" applyProtection="1">
      <protection locked="0"/>
    </xf>
    <xf numFmtId="4" fontId="0" fillId="5" borderId="67" xfId="0" applyNumberFormat="1" applyFill="1" applyBorder="1" applyAlignment="1" applyProtection="1"/>
    <xf numFmtId="0" fontId="20" fillId="0" borderId="0" xfId="0" applyFont="1" applyBorder="1" applyAlignment="1" applyProtection="1">
      <alignment wrapText="1"/>
      <protection locked="0"/>
    </xf>
    <xf numFmtId="4" fontId="0" fillId="0" borderId="75" xfId="0" applyNumberFormat="1" applyBorder="1" applyAlignment="1" applyProtection="1">
      <protection locked="0"/>
    </xf>
    <xf numFmtId="4" fontId="0" fillId="0" borderId="73" xfId="0" applyNumberFormat="1" applyBorder="1" applyProtection="1">
      <protection locked="0"/>
    </xf>
    <xf numFmtId="4" fontId="0" fillId="0" borderId="71" xfId="0" applyNumberFormat="1" applyBorder="1" applyProtection="1">
      <protection locked="0"/>
    </xf>
    <xf numFmtId="4" fontId="0" fillId="5" borderId="73" xfId="0" applyNumberFormat="1" applyFill="1" applyBorder="1" applyProtection="1"/>
    <xf numFmtId="0" fontId="20" fillId="0" borderId="71" xfId="0" applyFont="1" applyBorder="1" applyAlignment="1" applyProtection="1"/>
    <xf numFmtId="0" fontId="0" fillId="0" borderId="70" xfId="0" applyBorder="1" applyProtection="1"/>
    <xf numFmtId="4" fontId="0" fillId="0" borderId="63" xfId="0" applyNumberFormat="1" applyBorder="1" applyAlignment="1" applyProtection="1">
      <protection locked="0"/>
    </xf>
    <xf numFmtId="4" fontId="0" fillId="0" borderId="65" xfId="0" applyNumberFormat="1" applyBorder="1" applyAlignment="1" applyProtection="1">
      <protection locked="0"/>
    </xf>
    <xf numFmtId="4" fontId="0" fillId="5" borderId="72" xfId="0" applyNumberFormat="1" applyFill="1" applyBorder="1" applyAlignment="1" applyProtection="1"/>
    <xf numFmtId="0" fontId="19" fillId="0" borderId="70" xfId="0" applyFont="1" applyBorder="1" applyAlignment="1" applyProtection="1">
      <protection locked="0"/>
    </xf>
    <xf numFmtId="0" fontId="19" fillId="0" borderId="0" xfId="0" applyFont="1" applyBorder="1" applyAlignment="1" applyProtection="1">
      <protection locked="0"/>
    </xf>
    <xf numFmtId="4" fontId="0" fillId="0" borderId="69" xfId="0" applyNumberFormat="1" applyBorder="1" applyProtection="1">
      <protection locked="0"/>
    </xf>
    <xf numFmtId="4" fontId="0" fillId="0" borderId="62" xfId="0" applyNumberFormat="1" applyBorder="1" applyProtection="1">
      <protection locked="0"/>
    </xf>
    <xf numFmtId="4" fontId="0" fillId="0" borderId="74" xfId="0" applyNumberFormat="1" applyBorder="1" applyProtection="1">
      <protection locked="0"/>
    </xf>
    <xf numFmtId="4" fontId="0" fillId="5" borderId="69" xfId="0" applyNumberFormat="1" applyFill="1" applyBorder="1" applyProtection="1"/>
    <xf numFmtId="4" fontId="0" fillId="0" borderId="67" xfId="0" applyNumberFormat="1" applyBorder="1" applyProtection="1">
      <protection locked="0"/>
    </xf>
    <xf numFmtId="4" fontId="0" fillId="0" borderId="68" xfId="0" applyNumberFormat="1" applyBorder="1" applyProtection="1">
      <protection locked="0"/>
    </xf>
    <xf numFmtId="4" fontId="0" fillId="0" borderId="75" xfId="0" applyNumberFormat="1" applyBorder="1" applyProtection="1">
      <protection locked="0"/>
    </xf>
    <xf numFmtId="4" fontId="0" fillId="5" borderId="67" xfId="0" applyNumberFormat="1" applyFill="1" applyBorder="1" applyProtection="1"/>
    <xf numFmtId="0" fontId="20" fillId="0" borderId="71" xfId="0" applyFont="1" applyBorder="1" applyProtection="1">
      <protection locked="0"/>
    </xf>
    <xf numFmtId="0" fontId="20" fillId="0" borderId="71" xfId="0" applyFont="1" applyBorder="1" applyProtection="1"/>
    <xf numFmtId="0" fontId="0" fillId="0" borderId="76" xfId="0" applyBorder="1" applyProtection="1">
      <protection locked="0"/>
    </xf>
    <xf numFmtId="0" fontId="0" fillId="0" borderId="62" xfId="0" applyBorder="1" applyProtection="1">
      <protection locked="0"/>
    </xf>
    <xf numFmtId="0" fontId="0" fillId="0" borderId="74" xfId="0" applyBorder="1" applyProtection="1">
      <protection locked="0"/>
    </xf>
    <xf numFmtId="3" fontId="0" fillId="0" borderId="62" xfId="0" applyNumberFormat="1" applyBorder="1" applyProtection="1">
      <protection locked="0"/>
    </xf>
    <xf numFmtId="3" fontId="0" fillId="0" borderId="69" xfId="0" applyNumberFormat="1" applyBorder="1" applyProtection="1">
      <protection locked="0"/>
    </xf>
    <xf numFmtId="3" fontId="0" fillId="0" borderId="74" xfId="0" applyNumberFormat="1" applyBorder="1" applyProtection="1">
      <protection locked="0"/>
    </xf>
    <xf numFmtId="3" fontId="0" fillId="5" borderId="69" xfId="0" applyNumberFormat="1" applyFill="1" applyBorder="1" applyProtection="1"/>
    <xf numFmtId="0" fontId="22" fillId="0" borderId="0" xfId="0" applyFont="1"/>
    <xf numFmtId="0" fontId="16" fillId="0" borderId="62" xfId="0" applyFont="1" applyFill="1" applyBorder="1" applyAlignment="1"/>
    <xf numFmtId="0" fontId="19" fillId="7" borderId="67" xfId="0" applyFont="1" applyFill="1" applyBorder="1" applyAlignment="1">
      <alignment horizontal="center" vertical="top" wrapText="1"/>
    </xf>
    <xf numFmtId="4" fontId="19" fillId="7" borderId="67" xfId="0" applyNumberFormat="1" applyFont="1" applyFill="1" applyBorder="1" applyAlignment="1">
      <alignment vertical="top"/>
    </xf>
    <xf numFmtId="4" fontId="19" fillId="7" borderId="67" xfId="0" applyNumberFormat="1" applyFont="1" applyFill="1" applyBorder="1" applyAlignment="1" applyProtection="1">
      <alignment vertical="top"/>
    </xf>
    <xf numFmtId="0" fontId="18" fillId="0" borderId="69" xfId="0" applyFont="1" applyBorder="1" applyAlignment="1">
      <alignment horizontal="center" vertical="top" wrapText="1"/>
    </xf>
    <xf numFmtId="4" fontId="18" fillId="0" borderId="72" xfId="0" applyNumberFormat="1" applyFont="1" applyFill="1" applyBorder="1" applyAlignment="1">
      <alignment vertical="top"/>
    </xf>
    <xf numFmtId="4" fontId="0" fillId="0" borderId="69" xfId="0" applyNumberFormat="1" applyBorder="1" applyAlignment="1">
      <alignment vertical="top" wrapText="1"/>
    </xf>
    <xf numFmtId="4" fontId="18" fillId="0" borderId="67" xfId="0" applyNumberFormat="1" applyFont="1" applyFill="1" applyBorder="1" applyAlignment="1">
      <alignment vertical="top"/>
    </xf>
    <xf numFmtId="0" fontId="18" fillId="0" borderId="66" xfId="0" applyFont="1" applyBorder="1" applyAlignment="1">
      <alignment horizontal="center" vertical="top" wrapText="1"/>
    </xf>
    <xf numFmtId="0" fontId="18" fillId="0" borderId="67" xfId="0" applyFont="1" applyFill="1" applyBorder="1" applyAlignment="1">
      <alignment horizontal="left" vertical="top" wrapText="1"/>
    </xf>
    <xf numFmtId="2" fontId="19" fillId="7" borderId="67" xfId="0" applyNumberFormat="1" applyFont="1" applyFill="1" applyBorder="1" applyAlignment="1" applyProtection="1">
      <alignment vertical="top"/>
    </xf>
    <xf numFmtId="0" fontId="19" fillId="0" borderId="67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4" fontId="19" fillId="0" borderId="67" xfId="0" applyNumberFormat="1" applyFont="1" applyBorder="1" applyAlignment="1">
      <alignment horizontal="center" vertical="top" wrapText="1"/>
    </xf>
    <xf numFmtId="0" fontId="23" fillId="0" borderId="67" xfId="0" applyFont="1" applyBorder="1" applyAlignment="1">
      <alignment horizontal="left" vertical="top" wrapText="1"/>
    </xf>
    <xf numFmtId="4" fontId="18" fillId="0" borderId="67" xfId="0" applyNumberFormat="1" applyFont="1" applyBorder="1" applyAlignment="1">
      <alignment vertical="top"/>
    </xf>
    <xf numFmtId="0" fontId="18" fillId="0" borderId="67" xfId="0" applyFont="1" applyBorder="1" applyAlignment="1">
      <alignment vertical="top" wrapText="1"/>
    </xf>
    <xf numFmtId="4" fontId="0" fillId="0" borderId="67" xfId="0" applyNumberFormat="1" applyBorder="1"/>
    <xf numFmtId="0" fontId="18" fillId="0" borderId="67" xfId="0" applyFont="1" applyBorder="1"/>
    <xf numFmtId="0" fontId="18" fillId="0" borderId="67" xfId="0" applyFont="1" applyBorder="1" applyAlignment="1">
      <alignment wrapText="1"/>
    </xf>
    <xf numFmtId="0" fontId="18" fillId="0" borderId="67" xfId="0" applyFont="1" applyBorder="1" applyAlignment="1">
      <alignment horizontal="left" vertical="top" wrapText="1"/>
    </xf>
    <xf numFmtId="0" fontId="18" fillId="0" borderId="67" xfId="0" applyFont="1" applyFill="1" applyBorder="1" applyAlignment="1">
      <alignment vertical="top" wrapText="1"/>
    </xf>
    <xf numFmtId="0" fontId="18" fillId="0" borderId="67" xfId="0" applyFont="1" applyBorder="1" applyAlignment="1">
      <alignment horizontal="left"/>
    </xf>
    <xf numFmtId="0" fontId="18" fillId="0" borderId="67" xfId="0" applyFont="1" applyFill="1" applyBorder="1" applyAlignment="1">
      <alignment wrapText="1"/>
    </xf>
    <xf numFmtId="0" fontId="23" fillId="0" borderId="67" xfId="0" applyFont="1" applyFill="1" applyBorder="1" applyAlignment="1">
      <alignment horizontal="left" vertical="top" wrapText="1"/>
    </xf>
    <xf numFmtId="4" fontId="0" fillId="0" borderId="67" xfId="0" applyNumberFormat="1" applyFill="1" applyBorder="1"/>
    <xf numFmtId="0" fontId="0" fillId="0" borderId="0" xfId="0" applyFill="1"/>
    <xf numFmtId="0" fontId="23" fillId="0" borderId="67" xfId="0" applyFont="1" applyFill="1" applyBorder="1" applyAlignment="1">
      <alignment horizontal="left"/>
    </xf>
    <xf numFmtId="0" fontId="18" fillId="0" borderId="67" xfId="0" applyFont="1" applyFill="1" applyBorder="1"/>
    <xf numFmtId="0" fontId="18" fillId="0" borderId="67" xfId="0" applyFont="1" applyFill="1" applyBorder="1" applyAlignment="1">
      <alignment horizontal="left"/>
    </xf>
    <xf numFmtId="4" fontId="0" fillId="0" borderId="69" xfId="0" applyNumberFormat="1" applyFill="1" applyBorder="1" applyAlignment="1">
      <alignment vertical="top" wrapText="1"/>
    </xf>
    <xf numFmtId="0" fontId="4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wrapText="1"/>
      <protection locked="0"/>
    </xf>
    <xf numFmtId="0" fontId="6" fillId="0" borderId="8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protection locked="0"/>
    </xf>
    <xf numFmtId="49" fontId="5" fillId="0" borderId="0" xfId="0" applyNumberFormat="1" applyFont="1" applyBorder="1" applyAlignment="1" applyProtection="1">
      <protection locked="0"/>
    </xf>
    <xf numFmtId="49" fontId="5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protection locked="0"/>
    </xf>
    <xf numFmtId="0" fontId="2" fillId="0" borderId="16" xfId="0" applyFont="1" applyBorder="1" applyAlignment="1"/>
    <xf numFmtId="4" fontId="4" fillId="4" borderId="17" xfId="0" applyNumberFormat="1" applyFont="1" applyFill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horizontal="left" vertical="top" wrapText="1"/>
    </xf>
    <xf numFmtId="0" fontId="11" fillId="0" borderId="29" xfId="0" applyFont="1" applyBorder="1" applyAlignment="1" applyProtection="1">
      <alignment horizontal="left"/>
      <protection locked="0"/>
    </xf>
    <xf numFmtId="0" fontId="13" fillId="0" borderId="29" xfId="0" applyFont="1" applyBorder="1" applyAlignment="1" applyProtection="1">
      <alignment horizontal="left"/>
      <protection locked="0"/>
    </xf>
    <xf numFmtId="0" fontId="13" fillId="0" borderId="29" xfId="0" applyFont="1" applyBorder="1" applyAlignment="1" applyProtection="1">
      <alignment horizontal="left"/>
    </xf>
    <xf numFmtId="0" fontId="13" fillId="0" borderId="29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protection locked="0"/>
    </xf>
    <xf numFmtId="49" fontId="12" fillId="0" borderId="0" xfId="0" applyNumberFormat="1" applyFont="1" applyBorder="1" applyAlignment="1" applyProtection="1">
      <protection locked="0"/>
    </xf>
    <xf numFmtId="49" fontId="12" fillId="0" borderId="0" xfId="0" applyNumberFormat="1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protection locked="0"/>
    </xf>
    <xf numFmtId="0" fontId="9" fillId="0" borderId="18" xfId="0" applyFont="1" applyBorder="1" applyAlignment="1" applyProtection="1">
      <protection locked="0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/>
      <protection locked="0"/>
    </xf>
    <xf numFmtId="0" fontId="9" fillId="0" borderId="18" xfId="0" applyFont="1" applyBorder="1" applyAlignment="1"/>
    <xf numFmtId="4" fontId="11" fillId="4" borderId="53" xfId="0" applyNumberFormat="1" applyFont="1" applyFill="1" applyBorder="1" applyAlignment="1">
      <alignment vertical="top"/>
    </xf>
    <xf numFmtId="4" fontId="0" fillId="0" borderId="56" xfId="0" applyNumberFormat="1" applyFont="1" applyBorder="1" applyAlignment="1">
      <alignment vertical="top"/>
    </xf>
    <xf numFmtId="4" fontId="0" fillId="0" borderId="58" xfId="0" applyNumberFormat="1" applyFont="1" applyBorder="1" applyAlignment="1">
      <alignment vertical="top"/>
    </xf>
    <xf numFmtId="4" fontId="0" fillId="0" borderId="60" xfId="0" applyNumberFormat="1" applyFont="1" applyBorder="1" applyAlignment="1">
      <alignment vertical="top"/>
    </xf>
    <xf numFmtId="0" fontId="0" fillId="0" borderId="53" xfId="0" applyFont="1" applyBorder="1" applyAlignment="1">
      <alignment horizontal="left" vertical="top" wrapText="1"/>
    </xf>
    <xf numFmtId="0" fontId="19" fillId="0" borderId="70" xfId="0" applyFont="1" applyFill="1" applyBorder="1" applyAlignment="1" applyProtection="1">
      <alignment horizontal="left"/>
      <protection locked="0"/>
    </xf>
    <xf numFmtId="0" fontId="21" fillId="0" borderId="70" xfId="0" applyFont="1" applyFill="1" applyBorder="1" applyAlignment="1" applyProtection="1">
      <alignment horizontal="left"/>
      <protection locked="0"/>
    </xf>
    <xf numFmtId="0" fontId="21" fillId="0" borderId="7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 wrapText="1"/>
      <protection locked="0"/>
    </xf>
    <xf numFmtId="0" fontId="21" fillId="0" borderId="70" xfId="0" applyFont="1" applyFill="1" applyBorder="1" applyAlignment="1" applyProtection="1">
      <alignment horizontal="left" vertical="top"/>
    </xf>
    <xf numFmtId="0" fontId="0" fillId="0" borderId="0" xfId="0" applyFill="1" applyBorder="1"/>
    <xf numFmtId="49" fontId="20" fillId="0" borderId="0" xfId="0" applyNumberFormat="1" applyFont="1" applyFill="1" applyBorder="1" applyAlignment="1" applyProtection="1">
      <protection locked="0"/>
    </xf>
    <xf numFmtId="49" fontId="20" fillId="0" borderId="0" xfId="0" applyNumberFormat="1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protection locked="0"/>
    </xf>
    <xf numFmtId="0" fontId="16" fillId="0" borderId="62" xfId="0" applyFont="1" applyFill="1" applyBorder="1" applyAlignment="1" applyProtection="1">
      <protection locked="0"/>
    </xf>
    <xf numFmtId="0" fontId="19" fillId="6" borderId="66" xfId="0" applyFont="1" applyFill="1" applyBorder="1" applyAlignment="1" applyProtection="1">
      <alignment horizontal="center" vertical="center"/>
      <protection locked="0"/>
    </xf>
    <xf numFmtId="0" fontId="19" fillId="0" borderId="7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4"/>
  <sheetViews>
    <sheetView topLeftCell="A4" workbookViewId="0">
      <selection activeCell="A24" sqref="A24"/>
    </sheetView>
  </sheetViews>
  <sheetFormatPr defaultRowHeight="15" x14ac:dyDescent="0.25"/>
  <cols>
    <col min="1" max="1" width="52.7109375" style="1" bestFit="1" customWidth="1"/>
    <col min="2" max="2" width="10.7109375" style="1" bestFit="1" customWidth="1"/>
    <col min="3" max="6" width="8.85546875" style="1"/>
    <col min="7" max="7" width="5.28515625" style="1" bestFit="1" customWidth="1"/>
    <col min="8" max="8" width="6" style="1" bestFit="1" customWidth="1"/>
    <col min="9" max="9" width="8.85546875" style="1"/>
    <col min="10" max="10" width="11.28515625" style="1" bestFit="1" customWidth="1"/>
    <col min="11" max="13" width="8.85546875" style="1"/>
    <col min="14" max="15" width="9.85546875" style="1" bestFit="1" customWidth="1"/>
    <col min="16" max="17" width="9.5703125" style="1" bestFit="1" customWidth="1"/>
    <col min="18" max="18" width="8.85546875" style="1"/>
    <col min="19" max="19" width="9.85546875" style="1" bestFit="1" customWidth="1"/>
    <col min="20" max="20" width="9.5703125" style="1" bestFit="1" customWidth="1"/>
    <col min="21" max="27" width="8.85546875" style="1"/>
    <col min="28" max="28" width="8.28515625" style="1" bestFit="1" customWidth="1"/>
    <col min="29" max="29" width="10.140625" style="1" bestFit="1" customWidth="1"/>
    <col min="30" max="1023" width="8.85546875" style="1"/>
  </cols>
  <sheetData>
    <row r="1" spans="1:1024" ht="18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024" ht="16.5" thickBot="1" x14ac:dyDescent="0.3">
      <c r="A2" s="301" t="s">
        <v>1</v>
      </c>
      <c r="B2" s="301"/>
      <c r="C2" s="301"/>
      <c r="D2" s="301"/>
      <c r="E2" s="301"/>
      <c r="F2" s="301"/>
      <c r="G2" s="301"/>
      <c r="H2" s="301"/>
      <c r="I2" s="301"/>
    </row>
    <row r="3" spans="1:1024" ht="17.25" thickTop="1" thickBot="1" x14ac:dyDescent="0.3">
      <c r="A3" s="2"/>
      <c r="B3" s="2"/>
      <c r="C3" s="2"/>
      <c r="D3" s="3"/>
      <c r="E3" s="4"/>
      <c r="F3" s="4"/>
      <c r="G3" s="4"/>
      <c r="H3" s="4"/>
      <c r="I3" s="4"/>
    </row>
    <row r="4" spans="1:1024" s="12" customFormat="1" ht="61.5" thickTop="1" thickBot="1" x14ac:dyDescent="0.3">
      <c r="A4" s="5"/>
      <c r="B4" s="6"/>
      <c r="C4" s="6"/>
      <c r="D4" s="6"/>
      <c r="E4" s="6"/>
      <c r="F4" s="6"/>
      <c r="G4" s="7"/>
      <c r="H4" s="8" t="s">
        <v>2</v>
      </c>
      <c r="I4" s="9" t="s">
        <v>3</v>
      </c>
      <c r="J4" s="10" t="s">
        <v>4</v>
      </c>
      <c r="K4" s="10" t="s">
        <v>5</v>
      </c>
      <c r="L4" s="10" t="s">
        <v>6</v>
      </c>
      <c r="M4" s="10" t="s">
        <v>7</v>
      </c>
      <c r="N4" s="10" t="s">
        <v>8</v>
      </c>
      <c r="O4" s="10" t="s">
        <v>9</v>
      </c>
      <c r="P4" s="10" t="s">
        <v>10</v>
      </c>
      <c r="Q4" s="10" t="s">
        <v>11</v>
      </c>
      <c r="R4" s="10" t="s">
        <v>12</v>
      </c>
      <c r="S4" s="10" t="s">
        <v>13</v>
      </c>
      <c r="T4" s="10" t="s">
        <v>14</v>
      </c>
      <c r="U4" s="10" t="s">
        <v>15</v>
      </c>
      <c r="V4" s="10" t="s">
        <v>16</v>
      </c>
      <c r="W4" s="10" t="s">
        <v>17</v>
      </c>
      <c r="X4" s="10" t="s">
        <v>18</v>
      </c>
      <c r="Y4" s="10" t="s">
        <v>19</v>
      </c>
      <c r="Z4" s="10" t="s">
        <v>20</v>
      </c>
      <c r="AA4" s="10" t="s">
        <v>21</v>
      </c>
      <c r="AB4" s="10" t="s">
        <v>22</v>
      </c>
      <c r="AC4" s="11" t="s">
        <v>23</v>
      </c>
      <c r="AMJ4"/>
    </row>
    <row r="5" spans="1:1024" s="12" customFormat="1" ht="15" customHeight="1" thickTop="1" thickBot="1" x14ac:dyDescent="0.3">
      <c r="A5" s="302" t="s">
        <v>24</v>
      </c>
      <c r="B5" s="302"/>
      <c r="C5" s="302"/>
      <c r="D5" s="302"/>
      <c r="E5" s="302"/>
      <c r="F5" s="302"/>
      <c r="G5" s="302"/>
      <c r="H5" s="302"/>
      <c r="I5" s="13">
        <v>115.18</v>
      </c>
      <c r="J5" s="14">
        <f>I5-SUM(K5:AB5)</f>
        <v>97.570000000000007</v>
      </c>
      <c r="K5" s="14">
        <v>1</v>
      </c>
      <c r="L5" s="14">
        <v>0.8</v>
      </c>
      <c r="M5" s="14">
        <v>1</v>
      </c>
      <c r="N5" s="14">
        <v>2</v>
      </c>
      <c r="O5" s="14">
        <v>2</v>
      </c>
      <c r="P5" s="14">
        <v>1.5</v>
      </c>
      <c r="Q5" s="14">
        <v>0.5</v>
      </c>
      <c r="R5" s="14">
        <v>0.5</v>
      </c>
      <c r="S5" s="14">
        <v>1.81</v>
      </c>
      <c r="T5" s="14">
        <v>1</v>
      </c>
      <c r="U5" s="14">
        <v>1</v>
      </c>
      <c r="V5" s="14">
        <v>0.8</v>
      </c>
      <c r="W5" s="14">
        <v>0.5</v>
      </c>
      <c r="X5" s="14">
        <v>1</v>
      </c>
      <c r="Y5" s="14">
        <v>0.2</v>
      </c>
      <c r="Z5" s="14">
        <v>1</v>
      </c>
      <c r="AA5" s="14">
        <v>1</v>
      </c>
      <c r="AB5" s="14"/>
      <c r="AC5" s="15">
        <f>I5-SUM(J5:AB5)</f>
        <v>0</v>
      </c>
      <c r="AMJ5"/>
    </row>
    <row r="6" spans="1:1024" ht="15.75" thickTop="1" x14ac:dyDescent="0.25">
      <c r="A6" s="303" t="s">
        <v>25</v>
      </c>
      <c r="B6" s="303"/>
      <c r="C6" s="303"/>
      <c r="D6" s="303"/>
      <c r="E6" s="303"/>
      <c r="F6" s="303"/>
      <c r="G6" s="16"/>
      <c r="H6" s="17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9"/>
    </row>
    <row r="7" spans="1:1024" ht="8.25" customHeight="1" x14ac:dyDescent="0.25">
      <c r="A7" s="20"/>
      <c r="B7" s="17"/>
      <c r="C7" s="17"/>
      <c r="D7" s="17"/>
      <c r="E7" s="17"/>
      <c r="F7" s="17"/>
      <c r="G7" s="21"/>
      <c r="H7" s="17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3"/>
    </row>
    <row r="8" spans="1:1024" x14ac:dyDescent="0.25">
      <c r="A8" s="291" t="s">
        <v>26</v>
      </c>
      <c r="B8" s="291"/>
      <c r="C8" s="291"/>
      <c r="D8" s="291"/>
      <c r="E8" s="291"/>
      <c r="F8" s="291"/>
      <c r="G8" s="24"/>
      <c r="H8" s="17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3"/>
    </row>
    <row r="9" spans="1:1024" x14ac:dyDescent="0.25">
      <c r="A9" s="25"/>
      <c r="B9" s="26" t="s">
        <v>27</v>
      </c>
      <c r="C9" s="27"/>
      <c r="D9" s="27"/>
      <c r="E9" s="27"/>
      <c r="F9" s="27"/>
      <c r="G9" s="28" t="s">
        <v>28</v>
      </c>
      <c r="H9" s="29">
        <v>9900</v>
      </c>
      <c r="I9" s="22">
        <f t="shared" ref="I9:AB9" si="0">I10-I13</f>
        <v>7151478.75</v>
      </c>
      <c r="J9" s="30">
        <f t="shared" si="0"/>
        <v>6231202.9400000004</v>
      </c>
      <c r="K9" s="30">
        <f t="shared" si="0"/>
        <v>64016.73</v>
      </c>
      <c r="L9" s="31">
        <f t="shared" si="0"/>
        <v>64300</v>
      </c>
      <c r="M9" s="31">
        <f t="shared" si="0"/>
        <v>82630.180000000008</v>
      </c>
      <c r="N9" s="31">
        <f t="shared" si="0"/>
        <v>108427.8</v>
      </c>
      <c r="O9" s="31">
        <f t="shared" si="0"/>
        <v>101818.6</v>
      </c>
      <c r="P9" s="31">
        <f t="shared" si="0"/>
        <v>55383.65</v>
      </c>
      <c r="Q9" s="31">
        <f t="shared" si="0"/>
        <v>-3550.5599999999995</v>
      </c>
      <c r="R9" s="31">
        <f t="shared" si="0"/>
        <v>58900.57</v>
      </c>
      <c r="S9" s="31">
        <f t="shared" si="0"/>
        <v>65780.81</v>
      </c>
      <c r="T9" s="31">
        <f t="shared" si="0"/>
        <v>52248.86</v>
      </c>
      <c r="U9" s="31">
        <f t="shared" si="0"/>
        <v>55266.71</v>
      </c>
      <c r="V9" s="31">
        <f t="shared" si="0"/>
        <v>48999.03</v>
      </c>
      <c r="W9" s="31">
        <f t="shared" si="0"/>
        <v>19345.18</v>
      </c>
      <c r="X9" s="31">
        <f t="shared" si="0"/>
        <v>29775.200000000001</v>
      </c>
      <c r="Y9" s="31">
        <f t="shared" si="0"/>
        <v>13040</v>
      </c>
      <c r="Z9" s="31">
        <f t="shared" si="0"/>
        <v>52691.199999999997</v>
      </c>
      <c r="AA9" s="31">
        <f t="shared" si="0"/>
        <v>51201.85</v>
      </c>
      <c r="AB9" s="31">
        <f t="shared" si="0"/>
        <v>0</v>
      </c>
      <c r="AC9" s="32">
        <f t="shared" ref="AC9:AC19" si="1">I9-SUM(J9:AB9)</f>
        <v>0</v>
      </c>
    </row>
    <row r="10" spans="1:1024" ht="15.75" thickBot="1" x14ac:dyDescent="0.3">
      <c r="A10" s="20"/>
      <c r="B10" s="33"/>
      <c r="C10" s="304" t="s">
        <v>29</v>
      </c>
      <c r="D10" s="304"/>
      <c r="E10" s="304"/>
      <c r="F10" s="304"/>
      <c r="G10" s="24"/>
      <c r="H10" s="29" t="s">
        <v>30</v>
      </c>
      <c r="I10" s="34">
        <v>8192547.5700000003</v>
      </c>
      <c r="J10" s="35">
        <f t="shared" ref="J10:J18" si="2">I10-SUM(K10:AB10)</f>
        <v>7162013.9900000002</v>
      </c>
      <c r="K10" s="35">
        <v>66092.3</v>
      </c>
      <c r="L10" s="35">
        <v>64300</v>
      </c>
      <c r="M10" s="35">
        <v>84205.46</v>
      </c>
      <c r="N10" s="35">
        <v>125353.33</v>
      </c>
      <c r="O10" s="35">
        <v>104658</v>
      </c>
      <c r="P10" s="35">
        <v>58582.96</v>
      </c>
      <c r="Q10" s="35">
        <v>12355.52</v>
      </c>
      <c r="R10" s="35">
        <v>65000</v>
      </c>
      <c r="S10" s="35">
        <v>104118.81</v>
      </c>
      <c r="T10" s="35">
        <v>56348.44</v>
      </c>
      <c r="U10" s="35">
        <v>55600</v>
      </c>
      <c r="V10" s="35">
        <v>50000</v>
      </c>
      <c r="W10" s="35">
        <v>28413.21</v>
      </c>
      <c r="X10" s="35">
        <v>29775.200000000001</v>
      </c>
      <c r="Y10" s="35">
        <v>13040</v>
      </c>
      <c r="Z10" s="35">
        <v>57089.85</v>
      </c>
      <c r="AA10" s="35">
        <v>55600.5</v>
      </c>
      <c r="AB10" s="35"/>
      <c r="AC10" s="36">
        <f t="shared" si="1"/>
        <v>0</v>
      </c>
    </row>
    <row r="11" spans="1:1024" ht="15.75" thickTop="1" x14ac:dyDescent="0.25">
      <c r="A11" s="20"/>
      <c r="B11" s="297"/>
      <c r="C11" s="297"/>
      <c r="D11" s="298" t="s">
        <v>31</v>
      </c>
      <c r="E11" s="298"/>
      <c r="F11" s="298"/>
      <c r="G11" s="24"/>
      <c r="H11" s="29">
        <v>70</v>
      </c>
      <c r="I11" s="37">
        <v>501175.12</v>
      </c>
      <c r="J11" s="38">
        <f t="shared" si="2"/>
        <v>480584.74</v>
      </c>
      <c r="K11" s="38"/>
      <c r="L11" s="38"/>
      <c r="M11" s="38">
        <v>600</v>
      </c>
      <c r="N11" s="38">
        <v>19990.38</v>
      </c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9">
        <f t="shared" si="1"/>
        <v>0</v>
      </c>
    </row>
    <row r="12" spans="1:1024" ht="12.6" customHeight="1" x14ac:dyDescent="0.25">
      <c r="A12" s="20"/>
      <c r="B12" s="17"/>
      <c r="C12" s="17"/>
      <c r="D12" s="299" t="s">
        <v>32</v>
      </c>
      <c r="E12" s="299"/>
      <c r="F12" s="299"/>
      <c r="G12" s="40"/>
      <c r="H12" s="29">
        <v>73</v>
      </c>
      <c r="I12" s="41">
        <v>7624256.75</v>
      </c>
      <c r="J12" s="42">
        <f t="shared" si="2"/>
        <v>6620109.4100000001</v>
      </c>
      <c r="K12" s="42">
        <v>66092.3</v>
      </c>
      <c r="L12" s="42">
        <v>64300</v>
      </c>
      <c r="M12" s="42">
        <v>83160.460000000006</v>
      </c>
      <c r="N12" s="42">
        <v>103998.38</v>
      </c>
      <c r="O12" s="42">
        <v>104658</v>
      </c>
      <c r="P12" s="42">
        <v>58582.96</v>
      </c>
      <c r="Q12" s="42">
        <v>12155.52</v>
      </c>
      <c r="R12" s="42">
        <v>65000</v>
      </c>
      <c r="S12" s="42">
        <v>103770.73</v>
      </c>
      <c r="T12" s="42">
        <v>56348.44</v>
      </c>
      <c r="U12" s="42">
        <v>55600</v>
      </c>
      <c r="V12" s="42">
        <v>50000</v>
      </c>
      <c r="W12" s="42">
        <v>25000</v>
      </c>
      <c r="X12" s="42">
        <v>29775.200000000001</v>
      </c>
      <c r="Y12" s="42">
        <v>13040</v>
      </c>
      <c r="Z12" s="42">
        <v>57077.35</v>
      </c>
      <c r="AA12" s="42">
        <v>55588</v>
      </c>
      <c r="AB12" s="42"/>
      <c r="AC12" s="43">
        <f t="shared" si="1"/>
        <v>0</v>
      </c>
    </row>
    <row r="13" spans="1:1024" ht="25.5" customHeight="1" x14ac:dyDescent="0.25">
      <c r="A13" s="20"/>
      <c r="B13" s="44"/>
      <c r="C13" s="294" t="s">
        <v>33</v>
      </c>
      <c r="D13" s="294"/>
      <c r="E13" s="294"/>
      <c r="F13" s="294"/>
      <c r="G13" s="24"/>
      <c r="H13" s="29" t="s">
        <v>34</v>
      </c>
      <c r="I13" s="41">
        <v>1041068.82</v>
      </c>
      <c r="J13" s="42">
        <f t="shared" si="2"/>
        <v>930811.04999999993</v>
      </c>
      <c r="K13" s="42">
        <v>2075.5700000000002</v>
      </c>
      <c r="L13" s="42"/>
      <c r="M13" s="42">
        <v>1575.28</v>
      </c>
      <c r="N13" s="42">
        <v>16925.53</v>
      </c>
      <c r="O13" s="42">
        <v>2839.4</v>
      </c>
      <c r="P13" s="42">
        <f>265.5+2933.81</f>
        <v>3199.31</v>
      </c>
      <c r="Q13" s="42">
        <v>15906.08</v>
      </c>
      <c r="R13" s="42">
        <v>6099.43</v>
      </c>
      <c r="S13" s="42">
        <v>38338</v>
      </c>
      <c r="T13" s="42">
        <f>73.68+4025.9</f>
        <v>4099.58</v>
      </c>
      <c r="U13" s="42">
        <v>333.29</v>
      </c>
      <c r="V13" s="42">
        <v>1000.97</v>
      </c>
      <c r="W13" s="42">
        <f>2482.67+6585.36</f>
        <v>9068.0299999999988</v>
      </c>
      <c r="X13" s="42"/>
      <c r="Y13" s="42"/>
      <c r="Z13" s="42">
        <f>150.38+4248.27</f>
        <v>4398.6500000000005</v>
      </c>
      <c r="AA13" s="42">
        <v>4398.6499999999996</v>
      </c>
      <c r="AB13" s="42"/>
      <c r="AC13" s="43">
        <f t="shared" si="1"/>
        <v>0</v>
      </c>
    </row>
    <row r="14" spans="1:1024" ht="26.25" customHeight="1" x14ac:dyDescent="0.25">
      <c r="A14" s="20"/>
      <c r="B14" s="294" t="s">
        <v>35</v>
      </c>
      <c r="C14" s="294"/>
      <c r="D14" s="294"/>
      <c r="E14" s="294"/>
      <c r="F14" s="294"/>
      <c r="G14" s="24" t="s">
        <v>28</v>
      </c>
      <c r="H14" s="29">
        <v>62</v>
      </c>
      <c r="I14" s="37">
        <v>6635636.9699999997</v>
      </c>
      <c r="J14" s="38">
        <f t="shared" si="2"/>
        <v>5692067.5899999999</v>
      </c>
      <c r="K14" s="38">
        <v>65830.8</v>
      </c>
      <c r="L14" s="38">
        <v>46834.99</v>
      </c>
      <c r="M14" s="38">
        <v>84725.91</v>
      </c>
      <c r="N14" s="38">
        <v>103529.05</v>
      </c>
      <c r="O14" s="38">
        <v>108088.31</v>
      </c>
      <c r="P14" s="38">
        <v>72944.42</v>
      </c>
      <c r="Q14" s="38">
        <v>20971.919999999998</v>
      </c>
      <c r="R14" s="38">
        <v>26257.58</v>
      </c>
      <c r="S14" s="38">
        <v>103372.48</v>
      </c>
      <c r="T14" s="38">
        <v>63112.79</v>
      </c>
      <c r="U14" s="38">
        <v>43972.49</v>
      </c>
      <c r="V14" s="38">
        <v>38103.879999999997</v>
      </c>
      <c r="W14" s="38">
        <v>23143.11</v>
      </c>
      <c r="X14" s="38">
        <v>29775.200000000001</v>
      </c>
      <c r="Y14" s="38">
        <v>11992.96</v>
      </c>
      <c r="Z14" s="38">
        <v>44244.55</v>
      </c>
      <c r="AA14" s="38">
        <v>56668.94</v>
      </c>
      <c r="AB14" s="38"/>
      <c r="AC14" s="43">
        <f t="shared" si="1"/>
        <v>0</v>
      </c>
    </row>
    <row r="15" spans="1:1024" ht="38.25" customHeight="1" x14ac:dyDescent="0.25">
      <c r="A15" s="20"/>
      <c r="B15" s="294" t="s">
        <v>36</v>
      </c>
      <c r="C15" s="294"/>
      <c r="D15" s="294"/>
      <c r="E15" s="294"/>
      <c r="F15" s="294"/>
      <c r="G15" s="24" t="s">
        <v>28</v>
      </c>
      <c r="H15" s="29">
        <v>630</v>
      </c>
      <c r="I15" s="41">
        <v>202627.21</v>
      </c>
      <c r="J15" s="42">
        <f t="shared" si="2"/>
        <v>197734.96</v>
      </c>
      <c r="K15" s="42"/>
      <c r="L15" s="42"/>
      <c r="M15" s="42"/>
      <c r="N15" s="42">
        <v>2538.6</v>
      </c>
      <c r="O15" s="42"/>
      <c r="P15" s="42">
        <v>278</v>
      </c>
      <c r="Q15" s="42">
        <v>532.66999999999996</v>
      </c>
      <c r="R15" s="42"/>
      <c r="S15" s="42">
        <v>364.3</v>
      </c>
      <c r="T15" s="42"/>
      <c r="U15" s="42"/>
      <c r="V15" s="42">
        <v>5.36</v>
      </c>
      <c r="W15" s="42">
        <v>1086.22</v>
      </c>
      <c r="X15" s="42"/>
      <c r="Y15" s="42"/>
      <c r="Z15" s="42">
        <v>43.55</v>
      </c>
      <c r="AA15" s="42">
        <v>43.55</v>
      </c>
      <c r="AB15" s="42"/>
      <c r="AC15" s="43">
        <f t="shared" si="1"/>
        <v>0</v>
      </c>
    </row>
    <row r="16" spans="1:1024" ht="39" customHeight="1" x14ac:dyDescent="0.25">
      <c r="A16" s="20"/>
      <c r="B16" s="294" t="s">
        <v>37</v>
      </c>
      <c r="C16" s="294"/>
      <c r="D16" s="294"/>
      <c r="E16" s="294"/>
      <c r="F16" s="294"/>
      <c r="G16" s="24" t="s">
        <v>28</v>
      </c>
      <c r="H16" s="29" t="s">
        <v>38</v>
      </c>
      <c r="I16" s="41">
        <v>11163.65</v>
      </c>
      <c r="J16" s="42">
        <f t="shared" si="2"/>
        <v>10898.4</v>
      </c>
      <c r="K16" s="42"/>
      <c r="L16" s="42"/>
      <c r="M16" s="42"/>
      <c r="N16" s="42">
        <v>265.25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3">
        <f t="shared" si="1"/>
        <v>0</v>
      </c>
    </row>
    <row r="17" spans="1:1024" ht="24.75" customHeight="1" x14ac:dyDescent="0.25">
      <c r="A17" s="20"/>
      <c r="B17" s="294" t="s">
        <v>39</v>
      </c>
      <c r="C17" s="294"/>
      <c r="D17" s="294"/>
      <c r="E17" s="294"/>
      <c r="F17" s="294"/>
      <c r="G17" s="24" t="s">
        <v>28</v>
      </c>
      <c r="H17" s="29" t="s">
        <v>40</v>
      </c>
      <c r="I17" s="41">
        <v>-45121.120000000003</v>
      </c>
      <c r="J17" s="42">
        <f t="shared" si="2"/>
        <v>-45121.120000000003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3">
        <f t="shared" si="1"/>
        <v>0</v>
      </c>
    </row>
    <row r="18" spans="1:1024" ht="12.75" customHeight="1" x14ac:dyDescent="0.25">
      <c r="A18" s="20"/>
      <c r="B18" s="294" t="s">
        <v>41</v>
      </c>
      <c r="C18" s="294"/>
      <c r="D18" s="294"/>
      <c r="E18" s="294"/>
      <c r="F18" s="294"/>
      <c r="G18" s="24"/>
      <c r="H18" s="29" t="s">
        <v>42</v>
      </c>
      <c r="I18" s="41">
        <v>20087.75</v>
      </c>
      <c r="J18" s="42">
        <f t="shared" si="2"/>
        <v>14409.900000000001</v>
      </c>
      <c r="K18" s="42"/>
      <c r="L18" s="42"/>
      <c r="M18" s="42">
        <v>1657.68</v>
      </c>
      <c r="N18" s="42">
        <v>603.32000000000005</v>
      </c>
      <c r="O18" s="42">
        <v>305</v>
      </c>
      <c r="P18" s="42">
        <v>47.1</v>
      </c>
      <c r="Q18" s="42"/>
      <c r="R18" s="42">
        <v>386.4</v>
      </c>
      <c r="S18" s="42">
        <v>1727.25</v>
      </c>
      <c r="T18" s="42">
        <v>257.60000000000002</v>
      </c>
      <c r="U18" s="42"/>
      <c r="V18" s="42">
        <v>202.65</v>
      </c>
      <c r="W18" s="42">
        <v>388.21</v>
      </c>
      <c r="X18" s="42"/>
      <c r="Y18" s="42"/>
      <c r="Z18" s="42">
        <v>51.32</v>
      </c>
      <c r="AA18" s="42">
        <v>51.32</v>
      </c>
      <c r="AB18" s="42"/>
      <c r="AC18" s="43">
        <f t="shared" si="1"/>
        <v>0</v>
      </c>
    </row>
    <row r="19" spans="1:1024" ht="24.75" customHeight="1" x14ac:dyDescent="0.25">
      <c r="A19" s="20"/>
      <c r="B19" s="294" t="s">
        <v>43</v>
      </c>
      <c r="C19" s="294"/>
      <c r="D19" s="294"/>
      <c r="E19" s="294"/>
      <c r="F19" s="294"/>
      <c r="G19" s="24" t="s">
        <v>44</v>
      </c>
      <c r="H19" s="29">
        <v>649</v>
      </c>
      <c r="I19" s="41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>
        <f t="shared" si="1"/>
        <v>0</v>
      </c>
    </row>
    <row r="20" spans="1:1024" ht="15.75" thickBot="1" x14ac:dyDescent="0.3">
      <c r="A20" s="20"/>
      <c r="B20" s="45"/>
      <c r="C20" s="3"/>
      <c r="D20" s="33"/>
      <c r="E20" s="33"/>
      <c r="F20" s="33"/>
      <c r="G20" s="24"/>
      <c r="H20" s="29"/>
      <c r="I20" s="46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8"/>
    </row>
    <row r="21" spans="1:1024" s="54" customFormat="1" ht="16.5" thickTop="1" thickBot="1" x14ac:dyDescent="0.3">
      <c r="A21" s="295" t="s">
        <v>45</v>
      </c>
      <c r="B21" s="295"/>
      <c r="C21" s="295"/>
      <c r="D21" s="295"/>
      <c r="E21" s="295"/>
      <c r="F21" s="295"/>
      <c r="G21" s="49" t="s">
        <v>28</v>
      </c>
      <c r="H21" s="50">
        <v>9901</v>
      </c>
      <c r="I21" s="51">
        <f t="shared" ref="I21:AC21" si="3">I9-I14-I15-I16-I17-I18-I19</f>
        <v>327084.29000000027</v>
      </c>
      <c r="J21" s="52">
        <f t="shared" si="3"/>
        <v>361213.21000000054</v>
      </c>
      <c r="K21" s="52">
        <f t="shared" si="3"/>
        <v>-1814.0699999999997</v>
      </c>
      <c r="L21" s="52">
        <f t="shared" si="3"/>
        <v>17465.010000000002</v>
      </c>
      <c r="M21" s="52">
        <f t="shared" si="3"/>
        <v>-3753.4099999999962</v>
      </c>
      <c r="N21" s="52">
        <f t="shared" si="3"/>
        <v>1491.58</v>
      </c>
      <c r="O21" s="52">
        <f t="shared" si="3"/>
        <v>-6574.7099999999919</v>
      </c>
      <c r="P21" s="52">
        <f t="shared" si="3"/>
        <v>-17885.869999999995</v>
      </c>
      <c r="Q21" s="52">
        <f t="shared" si="3"/>
        <v>-25055.149999999994</v>
      </c>
      <c r="R21" s="52">
        <f t="shared" si="3"/>
        <v>32256.589999999997</v>
      </c>
      <c r="S21" s="52">
        <f t="shared" si="3"/>
        <v>-39683.22</v>
      </c>
      <c r="T21" s="52">
        <f t="shared" si="3"/>
        <v>-11121.53</v>
      </c>
      <c r="U21" s="52">
        <f t="shared" si="3"/>
        <v>11294.220000000001</v>
      </c>
      <c r="V21" s="52">
        <f t="shared" si="3"/>
        <v>10687.140000000001</v>
      </c>
      <c r="W21" s="52">
        <f t="shared" si="3"/>
        <v>-5272.3600000000006</v>
      </c>
      <c r="X21" s="52">
        <f t="shared" si="3"/>
        <v>0</v>
      </c>
      <c r="Y21" s="52">
        <f t="shared" si="3"/>
        <v>1047.0400000000009</v>
      </c>
      <c r="Z21" s="52">
        <f t="shared" si="3"/>
        <v>8351.7799999999952</v>
      </c>
      <c r="AA21" s="52">
        <f t="shared" si="3"/>
        <v>-5561.9600000000037</v>
      </c>
      <c r="AB21" s="52">
        <f t="shared" si="3"/>
        <v>0</v>
      </c>
      <c r="AC21" s="53">
        <f t="shared" si="3"/>
        <v>0</v>
      </c>
      <c r="AMJ21"/>
    </row>
    <row r="22" spans="1:1024" s="54" customFormat="1" ht="15.75" thickTop="1" x14ac:dyDescent="0.25">
      <c r="A22" s="55"/>
      <c r="B22" s="296"/>
      <c r="C22" s="296"/>
      <c r="D22" s="296"/>
      <c r="E22" s="296"/>
      <c r="F22" s="296"/>
      <c r="G22" s="49"/>
      <c r="H22" s="50"/>
      <c r="I22" s="18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7"/>
      <c r="AMJ22"/>
    </row>
    <row r="23" spans="1:1024" ht="15.75" thickBot="1" x14ac:dyDescent="0.3">
      <c r="A23" s="58" t="s">
        <v>46</v>
      </c>
      <c r="B23" s="59"/>
      <c r="C23" s="59"/>
      <c r="D23" s="59"/>
      <c r="E23" s="59"/>
      <c r="F23" s="59"/>
      <c r="G23" s="21"/>
      <c r="H23" s="29">
        <v>75</v>
      </c>
      <c r="I23" s="34">
        <v>33790.65</v>
      </c>
      <c r="J23" s="35">
        <f>I23-SUM(K23:AB23)</f>
        <v>33787.520000000004</v>
      </c>
      <c r="K23" s="35"/>
      <c r="L23" s="35"/>
      <c r="M23" s="35"/>
      <c r="N23" s="35">
        <v>3.13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6">
        <f>I23-SUM(J23:AB23)</f>
        <v>0</v>
      </c>
    </row>
    <row r="24" spans="1:1024" ht="15.75" thickTop="1" x14ac:dyDescent="0.25">
      <c r="A24" s="58"/>
      <c r="B24" s="59"/>
      <c r="C24" s="59"/>
      <c r="D24" s="59"/>
      <c r="E24" s="59"/>
      <c r="F24" s="59"/>
      <c r="G24" s="21"/>
      <c r="H24" s="29"/>
      <c r="I24" s="18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7"/>
    </row>
    <row r="25" spans="1:1024" ht="15.75" thickBot="1" x14ac:dyDescent="0.3">
      <c r="A25" s="291" t="s">
        <v>47</v>
      </c>
      <c r="B25" s="291"/>
      <c r="C25" s="291"/>
      <c r="D25" s="291"/>
      <c r="E25" s="291"/>
      <c r="F25" s="291"/>
      <c r="G25" s="21"/>
      <c r="H25" s="29">
        <v>65</v>
      </c>
      <c r="I25" s="60">
        <v>29142.86</v>
      </c>
      <c r="J25" s="61">
        <f>I25-SUM(K25:AB25)</f>
        <v>29079.72</v>
      </c>
      <c r="K25" s="61"/>
      <c r="L25" s="61"/>
      <c r="M25" s="61"/>
      <c r="N25" s="61">
        <v>63.14</v>
      </c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2">
        <f>I25-SUM(J25:AB25)</f>
        <v>0</v>
      </c>
    </row>
    <row r="26" spans="1:1024" ht="16.5" thickTop="1" thickBot="1" x14ac:dyDescent="0.3">
      <c r="A26" s="25"/>
      <c r="B26" s="27"/>
      <c r="C26" s="27"/>
      <c r="D26" s="27"/>
      <c r="E26" s="27"/>
      <c r="F26" s="27"/>
      <c r="G26" s="21"/>
      <c r="H26" s="29"/>
      <c r="I26" s="63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5"/>
    </row>
    <row r="27" spans="1:1024" ht="16.5" thickTop="1" thickBot="1" x14ac:dyDescent="0.3">
      <c r="A27" s="292" t="s">
        <v>48</v>
      </c>
      <c r="B27" s="292"/>
      <c r="C27" s="292"/>
      <c r="D27" s="292"/>
      <c r="E27" s="292"/>
      <c r="F27" s="292"/>
      <c r="G27" s="66" t="s">
        <v>28</v>
      </c>
      <c r="H27" s="29">
        <v>9902</v>
      </c>
      <c r="I27" s="51">
        <f t="shared" ref="I27:AC27" si="4">I21+I23-I25</f>
        <v>331732.08000000031</v>
      </c>
      <c r="J27" s="52">
        <f t="shared" si="4"/>
        <v>365921.01000000059</v>
      </c>
      <c r="K27" s="52">
        <f t="shared" si="4"/>
        <v>-1814.0699999999997</v>
      </c>
      <c r="L27" s="52">
        <f t="shared" si="4"/>
        <v>17465.010000000002</v>
      </c>
      <c r="M27" s="52">
        <f t="shared" si="4"/>
        <v>-3753.4099999999962</v>
      </c>
      <c r="N27" s="52">
        <f t="shared" si="4"/>
        <v>1431.57</v>
      </c>
      <c r="O27" s="52">
        <f t="shared" si="4"/>
        <v>-6574.7099999999919</v>
      </c>
      <c r="P27" s="52">
        <f t="shared" si="4"/>
        <v>-17885.869999999995</v>
      </c>
      <c r="Q27" s="52">
        <f t="shared" si="4"/>
        <v>-25055.149999999994</v>
      </c>
      <c r="R27" s="52">
        <f t="shared" si="4"/>
        <v>32256.589999999997</v>
      </c>
      <c r="S27" s="52">
        <f t="shared" si="4"/>
        <v>-39683.22</v>
      </c>
      <c r="T27" s="52">
        <f t="shared" si="4"/>
        <v>-11121.53</v>
      </c>
      <c r="U27" s="52">
        <f t="shared" si="4"/>
        <v>11294.220000000001</v>
      </c>
      <c r="V27" s="52">
        <f t="shared" si="4"/>
        <v>10687.140000000001</v>
      </c>
      <c r="W27" s="52">
        <f t="shared" si="4"/>
        <v>-5272.3600000000006</v>
      </c>
      <c r="X27" s="52">
        <f t="shared" si="4"/>
        <v>0</v>
      </c>
      <c r="Y27" s="52">
        <f t="shared" si="4"/>
        <v>1047.0400000000009</v>
      </c>
      <c r="Z27" s="52">
        <f t="shared" si="4"/>
        <v>8351.7799999999952</v>
      </c>
      <c r="AA27" s="52">
        <f t="shared" si="4"/>
        <v>-5561.9600000000037</v>
      </c>
      <c r="AB27" s="52">
        <f t="shared" si="4"/>
        <v>0</v>
      </c>
      <c r="AC27" s="53">
        <f t="shared" si="4"/>
        <v>0</v>
      </c>
    </row>
    <row r="28" spans="1:1024" ht="15.75" thickTop="1" x14ac:dyDescent="0.25">
      <c r="A28" s="20"/>
      <c r="B28" s="17"/>
      <c r="C28" s="17"/>
      <c r="D28" s="17"/>
      <c r="E28" s="17"/>
      <c r="F28" s="17"/>
      <c r="G28" s="21"/>
      <c r="H28" s="29"/>
      <c r="I28" s="46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8"/>
    </row>
    <row r="29" spans="1:1024" ht="15.75" thickBot="1" x14ac:dyDescent="0.3">
      <c r="A29" s="291" t="s">
        <v>49</v>
      </c>
      <c r="B29" s="291"/>
      <c r="C29" s="291"/>
      <c r="D29" s="291"/>
      <c r="E29" s="291"/>
      <c r="F29" s="291"/>
      <c r="G29" s="21"/>
      <c r="H29" s="29">
        <v>76</v>
      </c>
      <c r="I29" s="34">
        <v>3536.68</v>
      </c>
      <c r="J29" s="35">
        <f>I29-SUM(K29:AB29)</f>
        <v>3536.68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6">
        <f>I29-SUM(J29:AB29)</f>
        <v>0</v>
      </c>
    </row>
    <row r="30" spans="1:1024" ht="15.75" thickTop="1" x14ac:dyDescent="0.25">
      <c r="A30" s="25"/>
      <c r="B30" s="27"/>
      <c r="C30" s="27"/>
      <c r="D30" s="27"/>
      <c r="E30" s="27"/>
      <c r="F30" s="27"/>
      <c r="G30" s="21"/>
      <c r="H30" s="29"/>
      <c r="I30" s="18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7"/>
    </row>
    <row r="31" spans="1:1024" ht="15.75" thickBot="1" x14ac:dyDescent="0.3">
      <c r="A31" s="291" t="s">
        <v>50</v>
      </c>
      <c r="B31" s="291"/>
      <c r="C31" s="291"/>
      <c r="D31" s="291"/>
      <c r="E31" s="291"/>
      <c r="F31" s="291"/>
      <c r="G31" s="21"/>
      <c r="H31" s="29">
        <v>66</v>
      </c>
      <c r="I31" s="60">
        <v>2375.54</v>
      </c>
      <c r="J31" s="61">
        <f>I31-SUM(K31:AB31)</f>
        <v>2368.54</v>
      </c>
      <c r="K31" s="61"/>
      <c r="L31" s="61"/>
      <c r="M31" s="61"/>
      <c r="N31" s="61">
        <v>7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2">
        <f>I31-SUM(J31:AB31)</f>
        <v>0</v>
      </c>
    </row>
    <row r="32" spans="1:1024" ht="16.5" thickTop="1" thickBot="1" x14ac:dyDescent="0.3">
      <c r="A32" s="20"/>
      <c r="B32" s="17"/>
      <c r="C32" s="17"/>
      <c r="D32" s="17"/>
      <c r="E32" s="17"/>
      <c r="F32" s="17"/>
      <c r="G32" s="21"/>
      <c r="H32" s="29"/>
      <c r="I32" s="46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8"/>
    </row>
    <row r="33" spans="1:1024" s="54" customFormat="1" ht="16.5" thickTop="1" thickBot="1" x14ac:dyDescent="0.3">
      <c r="A33" s="293" t="s">
        <v>51</v>
      </c>
      <c r="B33" s="293"/>
      <c r="C33" s="293"/>
      <c r="D33" s="293"/>
      <c r="E33" s="293"/>
      <c r="F33" s="293"/>
      <c r="G33" s="67" t="s">
        <v>28</v>
      </c>
      <c r="H33" s="50">
        <v>9904</v>
      </c>
      <c r="I33" s="51">
        <f t="shared" ref="I33:AC33" si="5">I27+I29-I31</f>
        <v>332893.22000000032</v>
      </c>
      <c r="J33" s="52">
        <f t="shared" si="5"/>
        <v>367089.15000000061</v>
      </c>
      <c r="K33" s="52">
        <f t="shared" si="5"/>
        <v>-1814.0699999999997</v>
      </c>
      <c r="L33" s="52">
        <f t="shared" si="5"/>
        <v>17465.010000000002</v>
      </c>
      <c r="M33" s="52">
        <f t="shared" si="5"/>
        <v>-3753.4099999999962</v>
      </c>
      <c r="N33" s="52">
        <f t="shared" si="5"/>
        <v>1424.57</v>
      </c>
      <c r="O33" s="52">
        <f t="shared" si="5"/>
        <v>-6574.7099999999919</v>
      </c>
      <c r="P33" s="52">
        <f t="shared" si="5"/>
        <v>-17885.869999999995</v>
      </c>
      <c r="Q33" s="52">
        <f t="shared" si="5"/>
        <v>-25055.149999999994</v>
      </c>
      <c r="R33" s="52">
        <f t="shared" si="5"/>
        <v>32256.589999999997</v>
      </c>
      <c r="S33" s="52">
        <f t="shared" si="5"/>
        <v>-39683.22</v>
      </c>
      <c r="T33" s="52">
        <f t="shared" si="5"/>
        <v>-11121.53</v>
      </c>
      <c r="U33" s="52">
        <f t="shared" si="5"/>
        <v>11294.220000000001</v>
      </c>
      <c r="V33" s="52">
        <f t="shared" si="5"/>
        <v>10687.140000000001</v>
      </c>
      <c r="W33" s="52">
        <f t="shared" si="5"/>
        <v>-5272.3600000000006</v>
      </c>
      <c r="X33" s="52">
        <f t="shared" si="5"/>
        <v>0</v>
      </c>
      <c r="Y33" s="52">
        <f t="shared" si="5"/>
        <v>1047.0400000000009</v>
      </c>
      <c r="Z33" s="52">
        <f t="shared" si="5"/>
        <v>8351.7799999999952</v>
      </c>
      <c r="AA33" s="52">
        <f t="shared" si="5"/>
        <v>-5561.9600000000037</v>
      </c>
      <c r="AB33" s="52">
        <f t="shared" si="5"/>
        <v>0</v>
      </c>
      <c r="AC33" s="53">
        <f t="shared" si="5"/>
        <v>0</v>
      </c>
      <c r="AMJ33"/>
    </row>
    <row r="34" spans="1:1024" ht="8.25" customHeight="1" thickTop="1" thickBot="1" x14ac:dyDescent="0.3">
      <c r="A34" s="68"/>
      <c r="B34" s="69"/>
      <c r="C34" s="69"/>
      <c r="D34" s="69"/>
      <c r="E34" s="69"/>
      <c r="F34" s="69"/>
      <c r="G34" s="70"/>
      <c r="H34" s="69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71"/>
    </row>
  </sheetData>
  <mergeCells count="23">
    <mergeCell ref="C10:F10"/>
    <mergeCell ref="A1:I1"/>
    <mergeCell ref="A2:I2"/>
    <mergeCell ref="A5:H5"/>
    <mergeCell ref="A6:F6"/>
    <mergeCell ref="A8:F8"/>
    <mergeCell ref="B22:F22"/>
    <mergeCell ref="B11:C11"/>
    <mergeCell ref="D11:F11"/>
    <mergeCell ref="D12:F12"/>
    <mergeCell ref="C13:F13"/>
    <mergeCell ref="B14:F14"/>
    <mergeCell ref="B15:F15"/>
    <mergeCell ref="B16:F16"/>
    <mergeCell ref="B17:F17"/>
    <mergeCell ref="B18:F18"/>
    <mergeCell ref="B19:F19"/>
    <mergeCell ref="A21:F21"/>
    <mergeCell ref="A25:F25"/>
    <mergeCell ref="A27:F27"/>
    <mergeCell ref="A29:F29"/>
    <mergeCell ref="A31:F31"/>
    <mergeCell ref="A33:F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A8" sqref="A8"/>
    </sheetView>
  </sheetViews>
  <sheetFormatPr defaultRowHeight="15" x14ac:dyDescent="0.25"/>
  <cols>
    <col min="1" max="1" width="81.42578125" bestFit="1" customWidth="1"/>
    <col min="2" max="2" width="25.85546875" bestFit="1" customWidth="1"/>
    <col min="3" max="3" width="18.28515625" bestFit="1" customWidth="1"/>
    <col min="4" max="4" width="11.7109375" bestFit="1" customWidth="1"/>
    <col min="6" max="6" width="8.85546875" style="73"/>
  </cols>
  <sheetData>
    <row r="1" spans="1:7" ht="18" x14ac:dyDescent="0.25">
      <c r="A1" s="72" t="s">
        <v>52</v>
      </c>
    </row>
    <row r="2" spans="1:7" ht="18" x14ac:dyDescent="0.25">
      <c r="A2" s="72"/>
    </row>
    <row r="3" spans="1:7" ht="23.25" customHeight="1" x14ac:dyDescent="0.25">
      <c r="A3" s="305" t="s">
        <v>1</v>
      </c>
      <c r="B3" s="305"/>
    </row>
    <row r="5" spans="1:7" x14ac:dyDescent="0.25">
      <c r="A5" s="74">
        <v>73</v>
      </c>
      <c r="B5" s="306" t="s">
        <v>32</v>
      </c>
      <c r="C5" s="306"/>
      <c r="D5" s="75">
        <f>SUM(D6:D8)+D9</f>
        <v>7624256.7500000009</v>
      </c>
    </row>
    <row r="6" spans="1:7" x14ac:dyDescent="0.25">
      <c r="A6" s="76" t="s">
        <v>53</v>
      </c>
      <c r="B6" s="307" t="s">
        <v>54</v>
      </c>
      <c r="C6" s="307"/>
      <c r="D6" s="77"/>
    </row>
    <row r="7" spans="1:7" x14ac:dyDescent="0.25">
      <c r="A7" s="76" t="s">
        <v>55</v>
      </c>
      <c r="B7" s="307" t="s">
        <v>56</v>
      </c>
      <c r="C7" s="307"/>
      <c r="D7" s="77">
        <v>15723.45</v>
      </c>
    </row>
    <row r="8" spans="1:7" x14ac:dyDescent="0.25">
      <c r="A8" s="76" t="s">
        <v>57</v>
      </c>
      <c r="B8" s="307" t="s">
        <v>58</v>
      </c>
      <c r="C8" s="307"/>
      <c r="D8" s="77"/>
    </row>
    <row r="9" spans="1:7" ht="39.75" customHeight="1" x14ac:dyDescent="0.25">
      <c r="A9" s="76" t="s">
        <v>59</v>
      </c>
      <c r="B9" s="308" t="s">
        <v>60</v>
      </c>
      <c r="C9" s="308"/>
      <c r="D9" s="78">
        <f>SUM(D11:D52)</f>
        <v>7608533.3000000007</v>
      </c>
    </row>
    <row r="10" spans="1:7" x14ac:dyDescent="0.25">
      <c r="A10" s="79" t="s">
        <v>61</v>
      </c>
      <c r="B10" s="79" t="s">
        <v>62</v>
      </c>
      <c r="C10" s="79" t="s">
        <v>22</v>
      </c>
      <c r="D10" s="80" t="s">
        <v>63</v>
      </c>
    </row>
    <row r="11" spans="1:7" x14ac:dyDescent="0.25">
      <c r="A11" s="81" t="s">
        <v>4</v>
      </c>
      <c r="B11" s="82" t="s">
        <v>64</v>
      </c>
      <c r="C11" s="83" t="s">
        <v>4</v>
      </c>
      <c r="D11" s="77">
        <v>6087046.0599999996</v>
      </c>
    </row>
    <row r="12" spans="1:7" x14ac:dyDescent="0.25">
      <c r="A12" s="84" t="s">
        <v>65</v>
      </c>
      <c r="B12" s="85" t="s">
        <v>66</v>
      </c>
      <c r="C12" s="85" t="s">
        <v>4</v>
      </c>
      <c r="D12" s="86">
        <v>273382.78999999998</v>
      </c>
    </row>
    <row r="13" spans="1:7" x14ac:dyDescent="0.25">
      <c r="A13" s="81" t="s">
        <v>4</v>
      </c>
      <c r="B13" s="82" t="s">
        <v>67</v>
      </c>
      <c r="C13" s="83" t="s">
        <v>4</v>
      </c>
      <c r="D13" s="77">
        <v>95874.62</v>
      </c>
    </row>
    <row r="14" spans="1:7" x14ac:dyDescent="0.25">
      <c r="A14" s="84" t="s">
        <v>4</v>
      </c>
      <c r="B14" s="85" t="s">
        <v>68</v>
      </c>
      <c r="C14" s="85" t="s">
        <v>4</v>
      </c>
      <c r="D14" s="86">
        <v>73284.399999999994</v>
      </c>
    </row>
    <row r="15" spans="1:7" x14ac:dyDescent="0.25">
      <c r="A15" s="81" t="s">
        <v>69</v>
      </c>
      <c r="B15" s="82" t="s">
        <v>70</v>
      </c>
      <c r="C15" s="83" t="s">
        <v>4</v>
      </c>
      <c r="D15" s="77">
        <v>26504.03</v>
      </c>
      <c r="F15"/>
      <c r="G15" s="73"/>
    </row>
    <row r="16" spans="1:7" x14ac:dyDescent="0.25">
      <c r="A16" s="81" t="s">
        <v>71</v>
      </c>
      <c r="B16" s="82" t="s">
        <v>72</v>
      </c>
      <c r="C16" s="83" t="s">
        <v>4</v>
      </c>
      <c r="D16" s="77">
        <v>6250</v>
      </c>
    </row>
    <row r="17" spans="1:7" x14ac:dyDescent="0.25">
      <c r="A17" s="81" t="s">
        <v>4</v>
      </c>
      <c r="B17" s="82" t="s">
        <v>73</v>
      </c>
      <c r="C17" s="83" t="s">
        <v>4</v>
      </c>
      <c r="D17" s="77">
        <v>3445</v>
      </c>
    </row>
    <row r="18" spans="1:7" x14ac:dyDescent="0.25">
      <c r="A18" s="84" t="s">
        <v>74</v>
      </c>
      <c r="B18" s="85" t="s">
        <v>75</v>
      </c>
      <c r="C18" s="85" t="s">
        <v>4</v>
      </c>
      <c r="D18" s="86">
        <v>3126.9</v>
      </c>
      <c r="F18"/>
      <c r="G18" s="73"/>
    </row>
    <row r="19" spans="1:7" x14ac:dyDescent="0.25">
      <c r="A19" s="81" t="s">
        <v>76</v>
      </c>
      <c r="B19" s="82" t="s">
        <v>77</v>
      </c>
      <c r="C19" s="83" t="s">
        <v>4</v>
      </c>
      <c r="D19" s="77">
        <v>1860</v>
      </c>
      <c r="F19"/>
      <c r="G19" s="73"/>
    </row>
    <row r="20" spans="1:7" x14ac:dyDescent="0.25">
      <c r="A20" s="84" t="s">
        <v>78</v>
      </c>
      <c r="B20" s="85" t="s">
        <v>79</v>
      </c>
      <c r="C20" s="85" t="s">
        <v>4</v>
      </c>
      <c r="D20" s="86">
        <v>2800</v>
      </c>
      <c r="F20"/>
      <c r="G20" s="73"/>
    </row>
    <row r="21" spans="1:7" x14ac:dyDescent="0.25">
      <c r="A21" s="81" t="s">
        <v>76</v>
      </c>
      <c r="B21" s="82" t="s">
        <v>80</v>
      </c>
      <c r="C21" s="83" t="s">
        <v>4</v>
      </c>
      <c r="D21" s="77">
        <v>2500</v>
      </c>
      <c r="F21"/>
      <c r="G21" s="73"/>
    </row>
    <row r="22" spans="1:7" x14ac:dyDescent="0.25">
      <c r="A22" s="81" t="s">
        <v>71</v>
      </c>
      <c r="B22" s="82" t="s">
        <v>81</v>
      </c>
      <c r="C22" s="83" t="s">
        <v>4</v>
      </c>
      <c r="D22" s="77">
        <v>3933.32</v>
      </c>
      <c r="F22"/>
      <c r="G22" s="73"/>
    </row>
    <row r="23" spans="1:7" x14ac:dyDescent="0.25">
      <c r="A23" s="84" t="s">
        <v>82</v>
      </c>
      <c r="B23" s="85" t="s">
        <v>66</v>
      </c>
      <c r="C23" s="85" t="s">
        <v>4</v>
      </c>
      <c r="D23" s="86">
        <v>6166.67</v>
      </c>
    </row>
    <row r="24" spans="1:7" x14ac:dyDescent="0.25">
      <c r="A24" s="81" t="s">
        <v>83</v>
      </c>
      <c r="B24" s="82" t="s">
        <v>84</v>
      </c>
      <c r="C24" s="83" t="s">
        <v>4</v>
      </c>
      <c r="D24" s="77">
        <v>2800</v>
      </c>
      <c r="F24"/>
      <c r="G24" s="73"/>
    </row>
    <row r="25" spans="1:7" x14ac:dyDescent="0.25">
      <c r="A25" s="81" t="s">
        <v>83</v>
      </c>
      <c r="B25" s="82" t="s">
        <v>85</v>
      </c>
      <c r="C25" s="83" t="s">
        <v>4</v>
      </c>
      <c r="D25" s="77">
        <v>2800</v>
      </c>
      <c r="F25"/>
      <c r="G25" s="73"/>
    </row>
    <row r="26" spans="1:7" x14ac:dyDescent="0.25">
      <c r="A26" s="81" t="s">
        <v>86</v>
      </c>
      <c r="B26" s="82" t="s">
        <v>85</v>
      </c>
      <c r="C26" s="83" t="s">
        <v>4</v>
      </c>
      <c r="D26" s="77">
        <v>5000</v>
      </c>
      <c r="F26"/>
      <c r="G26" s="73"/>
    </row>
    <row r="27" spans="1:7" x14ac:dyDescent="0.25">
      <c r="A27" s="84" t="s">
        <v>87</v>
      </c>
      <c r="B27" s="85" t="s">
        <v>66</v>
      </c>
      <c r="C27" s="85" t="s">
        <v>4</v>
      </c>
      <c r="D27" s="86">
        <v>7612.17</v>
      </c>
    </row>
    <row r="28" spans="1:7" x14ac:dyDescent="0.25">
      <c r="A28" s="84" t="s">
        <v>4</v>
      </c>
      <c r="B28" s="85" t="s">
        <v>88</v>
      </c>
      <c r="C28" s="85" t="s">
        <v>89</v>
      </c>
      <c r="D28" s="86">
        <v>64300</v>
      </c>
    </row>
    <row r="29" spans="1:7" ht="30" x14ac:dyDescent="0.25">
      <c r="A29" s="81" t="s">
        <v>83</v>
      </c>
      <c r="B29" s="82" t="s">
        <v>90</v>
      </c>
      <c r="C29" s="83" t="s">
        <v>91</v>
      </c>
      <c r="D29" s="77">
        <v>55588</v>
      </c>
      <c r="F29"/>
      <c r="G29" s="73"/>
    </row>
    <row r="30" spans="1:7" ht="30" x14ac:dyDescent="0.25">
      <c r="A30" s="81" t="s">
        <v>92</v>
      </c>
      <c r="B30" s="82" t="s">
        <v>90</v>
      </c>
      <c r="C30" s="83" t="s">
        <v>93</v>
      </c>
      <c r="D30" s="77">
        <v>57077.35</v>
      </c>
      <c r="F30"/>
      <c r="G30" s="73"/>
    </row>
    <row r="31" spans="1:7" x14ac:dyDescent="0.25">
      <c r="A31" s="84" t="s">
        <v>78</v>
      </c>
      <c r="B31" s="85" t="s">
        <v>94</v>
      </c>
      <c r="C31" s="85" t="s">
        <v>9</v>
      </c>
      <c r="D31" s="86">
        <v>104658</v>
      </c>
      <c r="F31"/>
      <c r="G31" s="73"/>
    </row>
    <row r="32" spans="1:7" ht="30" x14ac:dyDescent="0.25">
      <c r="A32" s="81" t="s">
        <v>4</v>
      </c>
      <c r="B32" s="82" t="s">
        <v>95</v>
      </c>
      <c r="C32" s="83" t="s">
        <v>96</v>
      </c>
      <c r="D32" s="77">
        <v>83160.460000000006</v>
      </c>
      <c r="F32"/>
      <c r="G32" s="73"/>
    </row>
    <row r="33" spans="1:7" ht="30" x14ac:dyDescent="0.25">
      <c r="A33" s="81" t="s">
        <v>71</v>
      </c>
      <c r="B33" s="82" t="s">
        <v>97</v>
      </c>
      <c r="C33" s="83" t="s">
        <v>16</v>
      </c>
      <c r="D33" s="77">
        <v>50000</v>
      </c>
      <c r="F33"/>
      <c r="G33" s="73"/>
    </row>
    <row r="34" spans="1:7" x14ac:dyDescent="0.25">
      <c r="A34" s="81" t="s">
        <v>71</v>
      </c>
      <c r="B34" s="82" t="s">
        <v>98</v>
      </c>
      <c r="C34" s="83" t="s">
        <v>15</v>
      </c>
      <c r="D34" s="77">
        <v>55600</v>
      </c>
      <c r="F34"/>
      <c r="G34" s="73"/>
    </row>
    <row r="35" spans="1:7" x14ac:dyDescent="0.25">
      <c r="A35" s="84" t="s">
        <v>99</v>
      </c>
      <c r="B35" s="85" t="s">
        <v>66</v>
      </c>
      <c r="C35" s="85" t="s">
        <v>18</v>
      </c>
      <c r="D35" s="86">
        <v>29775.200000000001</v>
      </c>
    </row>
    <row r="36" spans="1:7" x14ac:dyDescent="0.25">
      <c r="A36" s="84" t="s">
        <v>78</v>
      </c>
      <c r="B36" s="85" t="s">
        <v>100</v>
      </c>
      <c r="C36" s="85" t="s">
        <v>13</v>
      </c>
      <c r="D36" s="86">
        <v>36472</v>
      </c>
      <c r="F36"/>
      <c r="G36" s="73"/>
    </row>
    <row r="37" spans="1:7" x14ac:dyDescent="0.25">
      <c r="A37" s="84" t="s">
        <v>101</v>
      </c>
      <c r="B37" s="85" t="s">
        <v>100</v>
      </c>
      <c r="C37" s="85" t="s">
        <v>13</v>
      </c>
      <c r="D37" s="86">
        <v>27277.96</v>
      </c>
    </row>
    <row r="38" spans="1:7" x14ac:dyDescent="0.25">
      <c r="A38" s="84" t="s">
        <v>102</v>
      </c>
      <c r="B38" s="85" t="s">
        <v>103</v>
      </c>
      <c r="C38" s="85" t="s">
        <v>13</v>
      </c>
      <c r="D38" s="86">
        <v>15317.72</v>
      </c>
      <c r="F38"/>
      <c r="G38" s="73"/>
    </row>
    <row r="39" spans="1:7" x14ac:dyDescent="0.25">
      <c r="A39" s="84" t="s">
        <v>104</v>
      </c>
      <c r="B39" s="85" t="s">
        <v>103</v>
      </c>
      <c r="C39" s="85" t="s">
        <v>13</v>
      </c>
      <c r="D39" s="86">
        <v>11670.65</v>
      </c>
      <c r="F39"/>
      <c r="G39" s="73"/>
    </row>
    <row r="40" spans="1:7" x14ac:dyDescent="0.25">
      <c r="A40" s="84" t="s">
        <v>105</v>
      </c>
      <c r="B40" s="85" t="s">
        <v>103</v>
      </c>
      <c r="C40" s="85" t="s">
        <v>13</v>
      </c>
      <c r="D40" s="86">
        <v>9482.4</v>
      </c>
      <c r="F40"/>
      <c r="G40" s="73"/>
    </row>
    <row r="41" spans="1:7" x14ac:dyDescent="0.25">
      <c r="A41" s="81" t="s">
        <v>4</v>
      </c>
      <c r="B41" s="82" t="s">
        <v>106</v>
      </c>
      <c r="C41" s="83" t="s">
        <v>13</v>
      </c>
      <c r="D41" s="77">
        <v>3550</v>
      </c>
    </row>
    <row r="42" spans="1:7" x14ac:dyDescent="0.25">
      <c r="A42" s="81" t="s">
        <v>107</v>
      </c>
      <c r="B42" s="82" t="s">
        <v>108</v>
      </c>
      <c r="C42" s="83" t="s">
        <v>10</v>
      </c>
      <c r="D42" s="77">
        <v>58582.96</v>
      </c>
      <c r="F42"/>
      <c r="G42" s="73"/>
    </row>
    <row r="43" spans="1:7" x14ac:dyDescent="0.25">
      <c r="A43" s="81" t="s">
        <v>83</v>
      </c>
      <c r="B43" s="82" t="s">
        <v>108</v>
      </c>
      <c r="C43" s="83" t="s">
        <v>12</v>
      </c>
      <c r="D43" s="77">
        <v>40000</v>
      </c>
      <c r="F43"/>
      <c r="G43" s="73"/>
    </row>
    <row r="44" spans="1:7" x14ac:dyDescent="0.25">
      <c r="A44" s="81" t="s">
        <v>83</v>
      </c>
      <c r="B44" s="82" t="s">
        <v>109</v>
      </c>
      <c r="C44" s="83" t="s">
        <v>12</v>
      </c>
      <c r="D44" s="77">
        <v>25000</v>
      </c>
      <c r="F44"/>
      <c r="G44" s="73"/>
    </row>
    <row r="45" spans="1:7" x14ac:dyDescent="0.25">
      <c r="A45" s="81" t="s">
        <v>110</v>
      </c>
      <c r="B45" s="82" t="s">
        <v>108</v>
      </c>
      <c r="C45" s="83" t="s">
        <v>11</v>
      </c>
      <c r="D45" s="77">
        <v>12155.52</v>
      </c>
      <c r="F45"/>
      <c r="G45" s="73"/>
    </row>
    <row r="46" spans="1:7" x14ac:dyDescent="0.25">
      <c r="A46" s="84" t="s">
        <v>78</v>
      </c>
      <c r="B46" s="85" t="s">
        <v>111</v>
      </c>
      <c r="C46" s="85" t="s">
        <v>112</v>
      </c>
      <c r="D46" s="86">
        <v>25000</v>
      </c>
      <c r="F46"/>
      <c r="G46" s="73"/>
    </row>
    <row r="47" spans="1:7" x14ac:dyDescent="0.25">
      <c r="A47" s="81" t="s">
        <v>4</v>
      </c>
      <c r="B47" s="82" t="s">
        <v>113</v>
      </c>
      <c r="C47" s="83" t="s">
        <v>114</v>
      </c>
      <c r="D47" s="77">
        <v>66092.3</v>
      </c>
    </row>
    <row r="48" spans="1:7" x14ac:dyDescent="0.25">
      <c r="A48" s="81" t="s">
        <v>83</v>
      </c>
      <c r="B48" s="82" t="s">
        <v>115</v>
      </c>
      <c r="C48" s="83" t="s">
        <v>115</v>
      </c>
      <c r="D48" s="77">
        <v>56348.44</v>
      </c>
      <c r="F48"/>
      <c r="G48" s="73"/>
    </row>
    <row r="49" spans="1:7" x14ac:dyDescent="0.25">
      <c r="A49" s="81" t="s">
        <v>71</v>
      </c>
      <c r="B49" s="82" t="s">
        <v>116</v>
      </c>
      <c r="C49" s="83" t="s">
        <v>117</v>
      </c>
      <c r="D49" s="77">
        <v>13040</v>
      </c>
      <c r="F49"/>
      <c r="G49" s="73"/>
    </row>
    <row r="50" spans="1:7" x14ac:dyDescent="0.25">
      <c r="A50" s="84" t="s">
        <v>118</v>
      </c>
      <c r="B50" s="85" t="s">
        <v>119</v>
      </c>
      <c r="C50" s="85" t="s">
        <v>120</v>
      </c>
      <c r="D50" s="86">
        <v>55611.5</v>
      </c>
    </row>
    <row r="51" spans="1:7" x14ac:dyDescent="0.25">
      <c r="A51" s="84" t="s">
        <v>121</v>
      </c>
      <c r="B51" s="85" t="s">
        <v>122</v>
      </c>
      <c r="C51" s="85" t="s">
        <v>120</v>
      </c>
      <c r="D51" s="86">
        <v>48386.879999999997</v>
      </c>
      <c r="F51"/>
      <c r="G51" s="73"/>
    </row>
    <row r="52" spans="1:7" x14ac:dyDescent="0.25">
      <c r="A52" s="87"/>
      <c r="B52" s="87"/>
      <c r="C52" s="87"/>
      <c r="D52" s="86"/>
    </row>
  </sheetData>
  <mergeCells count="6">
    <mergeCell ref="B9:C9"/>
    <mergeCell ref="A3:B3"/>
    <mergeCell ref="B5:C5"/>
    <mergeCell ref="B6:C6"/>
    <mergeCell ref="B7:C7"/>
    <mergeCell ref="B8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4"/>
  <sheetViews>
    <sheetView workbookViewId="0">
      <selection sqref="A1:XFD1048576"/>
    </sheetView>
  </sheetViews>
  <sheetFormatPr defaultRowHeight="15" x14ac:dyDescent="0.25"/>
  <cols>
    <col min="1" max="1" width="52.7109375" style="1" bestFit="1" customWidth="1"/>
    <col min="2" max="2" width="10.7109375" style="1" bestFit="1" customWidth="1"/>
    <col min="3" max="6" width="8.85546875" style="1"/>
    <col min="7" max="7" width="5.28515625" style="1" bestFit="1" customWidth="1"/>
    <col min="8" max="8" width="6" style="1" bestFit="1" customWidth="1"/>
    <col min="9" max="9" width="11.28515625" style="171" bestFit="1" customWidth="1"/>
    <col min="10" max="10" width="11.28515625" style="1" bestFit="1" customWidth="1"/>
    <col min="11" max="14" width="8.85546875" style="1"/>
    <col min="15" max="16" width="9.85546875" style="1" bestFit="1" customWidth="1"/>
    <col min="17" max="19" width="8.85546875" style="1"/>
    <col min="20" max="20" width="9.85546875" style="1" bestFit="1" customWidth="1"/>
    <col min="21" max="21" width="8.85546875" style="1"/>
    <col min="22" max="22" width="9.5703125" style="1" bestFit="1" customWidth="1"/>
    <col min="23" max="27" width="8.85546875" style="1"/>
    <col min="28" max="28" width="8.28515625" style="1" bestFit="1" customWidth="1"/>
    <col min="29" max="29" width="10.140625" style="1" bestFit="1" customWidth="1"/>
    <col min="30" max="1023" width="8.85546875" style="1"/>
  </cols>
  <sheetData>
    <row r="1" spans="1:1024" ht="18" x14ac:dyDescent="0.25">
      <c r="A1" s="317" t="s">
        <v>0</v>
      </c>
      <c r="B1" s="317"/>
      <c r="C1" s="317"/>
      <c r="D1" s="317"/>
      <c r="E1" s="317"/>
      <c r="F1" s="317"/>
      <c r="G1" s="317"/>
      <c r="H1" s="317"/>
      <c r="I1" s="317"/>
      <c r="J1" s="317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4" ht="15.75" x14ac:dyDescent="0.25">
      <c r="A2" s="318" t="s">
        <v>123</v>
      </c>
      <c r="B2" s="318"/>
      <c r="C2" s="318"/>
      <c r="D2" s="318"/>
      <c r="E2" s="318"/>
      <c r="F2" s="318"/>
      <c r="G2" s="318"/>
      <c r="H2" s="318"/>
      <c r="I2" s="318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4" ht="15.75" x14ac:dyDescent="0.25">
      <c r="A3" s="89"/>
      <c r="B3" s="89"/>
      <c r="C3" s="89"/>
      <c r="D3" s="3"/>
      <c r="E3" s="4"/>
      <c r="F3" s="4"/>
      <c r="G3" s="4"/>
      <c r="H3" s="4"/>
      <c r="I3" s="90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4" s="12" customFormat="1" ht="60.75" thickBot="1" x14ac:dyDescent="0.3">
      <c r="A4" s="91"/>
      <c r="B4" s="92"/>
      <c r="C4" s="92"/>
      <c r="D4" s="92"/>
      <c r="E4" s="92"/>
      <c r="F4" s="92"/>
      <c r="G4" s="93"/>
      <c r="H4" s="94" t="s">
        <v>2</v>
      </c>
      <c r="I4" s="95" t="s">
        <v>3</v>
      </c>
      <c r="J4" s="96" t="s">
        <v>4</v>
      </c>
      <c r="K4" s="97" t="s">
        <v>5</v>
      </c>
      <c r="L4" s="97" t="s">
        <v>6</v>
      </c>
      <c r="M4" s="97" t="s">
        <v>124</v>
      </c>
      <c r="N4" s="97" t="s">
        <v>7</v>
      </c>
      <c r="O4" s="97" t="s">
        <v>8</v>
      </c>
      <c r="P4" s="97" t="s">
        <v>9</v>
      </c>
      <c r="Q4" s="97" t="s">
        <v>10</v>
      </c>
      <c r="R4" s="97" t="s">
        <v>11</v>
      </c>
      <c r="S4" s="97" t="s">
        <v>12</v>
      </c>
      <c r="T4" s="97" t="s">
        <v>13</v>
      </c>
      <c r="U4" s="97" t="s">
        <v>14</v>
      </c>
      <c r="V4" s="97" t="s">
        <v>15</v>
      </c>
      <c r="W4" s="97" t="s">
        <v>16</v>
      </c>
      <c r="X4" s="97" t="s">
        <v>17</v>
      </c>
      <c r="Y4" s="97" t="s">
        <v>18</v>
      </c>
      <c r="Z4" s="96" t="s">
        <v>20</v>
      </c>
      <c r="AA4" s="96" t="s">
        <v>21</v>
      </c>
      <c r="AB4" s="96" t="s">
        <v>22</v>
      </c>
      <c r="AC4" s="98" t="s">
        <v>23</v>
      </c>
      <c r="AMJ4"/>
    </row>
    <row r="5" spans="1:1024" ht="15.75" thickBot="1" x14ac:dyDescent="0.3">
      <c r="A5" s="319" t="s">
        <v>24</v>
      </c>
      <c r="B5" s="319"/>
      <c r="C5" s="319"/>
      <c r="D5" s="319"/>
      <c r="E5" s="319"/>
      <c r="F5" s="319"/>
      <c r="G5" s="319"/>
      <c r="H5" s="319"/>
      <c r="I5" s="99">
        <v>120.55</v>
      </c>
      <c r="J5" s="100">
        <v>103.61</v>
      </c>
      <c r="K5" s="100">
        <v>1</v>
      </c>
      <c r="L5" s="100">
        <v>1</v>
      </c>
      <c r="M5" s="100">
        <v>1</v>
      </c>
      <c r="N5" s="100">
        <v>1</v>
      </c>
      <c r="O5" s="100">
        <v>2</v>
      </c>
      <c r="P5" s="100">
        <v>2</v>
      </c>
      <c r="Q5" s="100">
        <v>0.17</v>
      </c>
      <c r="R5" s="100">
        <v>0.5</v>
      </c>
      <c r="S5" s="100">
        <v>0.5</v>
      </c>
      <c r="T5" s="100">
        <v>1.61</v>
      </c>
      <c r="U5" s="100">
        <v>1</v>
      </c>
      <c r="V5" s="100">
        <v>0.66</v>
      </c>
      <c r="W5" s="100">
        <v>0.5</v>
      </c>
      <c r="X5" s="100">
        <v>0.5</v>
      </c>
      <c r="Y5" s="100">
        <v>1.5</v>
      </c>
      <c r="Z5" s="101">
        <v>1</v>
      </c>
      <c r="AA5" s="101">
        <v>1</v>
      </c>
      <c r="AB5" s="101"/>
      <c r="AC5" s="102">
        <f>I5-SUM(J5:AB5)</f>
        <v>0</v>
      </c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4" x14ac:dyDescent="0.25">
      <c r="A6" s="320" t="s">
        <v>25</v>
      </c>
      <c r="B6" s="320"/>
      <c r="C6" s="320"/>
      <c r="D6" s="320"/>
      <c r="E6" s="320"/>
      <c r="F6" s="320"/>
      <c r="G6" s="103"/>
      <c r="H6" s="17"/>
      <c r="I6" s="104"/>
      <c r="J6" s="105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7"/>
      <c r="AA6" s="107"/>
      <c r="AB6" s="105"/>
      <c r="AC6" s="108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4" x14ac:dyDescent="0.25">
      <c r="A7" s="109"/>
      <c r="B7" s="17"/>
      <c r="C7" s="17"/>
      <c r="D7" s="17"/>
      <c r="E7" s="17"/>
      <c r="F7" s="17"/>
      <c r="G7" s="110"/>
      <c r="H7" s="17"/>
      <c r="I7" s="111"/>
      <c r="J7" s="112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4"/>
      <c r="AA7" s="114"/>
      <c r="AB7" s="112"/>
      <c r="AC7" s="115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4" x14ac:dyDescent="0.25">
      <c r="A8" s="309" t="s">
        <v>26</v>
      </c>
      <c r="B8" s="309"/>
      <c r="C8" s="309"/>
      <c r="D8" s="309"/>
      <c r="E8" s="309"/>
      <c r="F8" s="309"/>
      <c r="G8" s="116"/>
      <c r="H8" s="17"/>
      <c r="I8" s="111"/>
      <c r="J8" s="112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4"/>
      <c r="AA8" s="114"/>
      <c r="AB8" s="112"/>
      <c r="AC8" s="115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4" x14ac:dyDescent="0.25">
      <c r="A9" s="117"/>
      <c r="B9" s="26" t="s">
        <v>27</v>
      </c>
      <c r="C9" s="118"/>
      <c r="D9" s="118"/>
      <c r="E9" s="118"/>
      <c r="F9" s="118"/>
      <c r="G9" s="119" t="s">
        <v>28</v>
      </c>
      <c r="H9" s="29">
        <v>9900</v>
      </c>
      <c r="I9" s="111">
        <f t="shared" ref="I9:AB9" si="0">I10-I13</f>
        <v>7246906.7799999993</v>
      </c>
      <c r="J9" s="111">
        <f t="shared" si="0"/>
        <v>6347773.0300000003</v>
      </c>
      <c r="K9" s="120">
        <f t="shared" si="0"/>
        <v>66027.740000000005</v>
      </c>
      <c r="L9" s="120">
        <f t="shared" si="0"/>
        <v>35225.909999999996</v>
      </c>
      <c r="M9" s="120">
        <f t="shared" si="0"/>
        <v>70821.91</v>
      </c>
      <c r="N9" s="120">
        <f t="shared" si="0"/>
        <v>79235.179999999993</v>
      </c>
      <c r="O9" s="120">
        <f t="shared" si="0"/>
        <v>110109.6</v>
      </c>
      <c r="P9" s="120">
        <f t="shared" si="0"/>
        <v>101458.22</v>
      </c>
      <c r="Q9" s="120">
        <f t="shared" si="0"/>
        <v>24926.79</v>
      </c>
      <c r="R9" s="120">
        <f t="shared" si="0"/>
        <v>26521.85</v>
      </c>
      <c r="S9" s="120">
        <f t="shared" si="0"/>
        <v>13887.04</v>
      </c>
      <c r="T9" s="121">
        <f t="shared" si="0"/>
        <v>78534.959999999992</v>
      </c>
      <c r="U9" s="120">
        <f t="shared" si="0"/>
        <v>62423.69</v>
      </c>
      <c r="V9" s="30">
        <f t="shared" si="0"/>
        <v>44511.25</v>
      </c>
      <c r="W9" s="111">
        <f t="shared" si="0"/>
        <v>20000</v>
      </c>
      <c r="X9" s="111">
        <f t="shared" si="0"/>
        <v>16102.699999999999</v>
      </c>
      <c r="Y9" s="111">
        <f t="shared" si="0"/>
        <v>43762.32</v>
      </c>
      <c r="Z9" s="120">
        <f t="shared" si="0"/>
        <v>53577.7</v>
      </c>
      <c r="AA9" s="120">
        <f t="shared" si="0"/>
        <v>52006.89</v>
      </c>
      <c r="AB9" s="30">
        <f t="shared" si="0"/>
        <v>0</v>
      </c>
      <c r="AC9" s="122">
        <f t="shared" ref="AC9:AC19" si="1">I9-SUM(J9:AB9)</f>
        <v>0</v>
      </c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4" x14ac:dyDescent="0.25">
      <c r="A10" s="109"/>
      <c r="B10" s="33"/>
      <c r="C10" s="304" t="s">
        <v>29</v>
      </c>
      <c r="D10" s="304"/>
      <c r="E10" s="304"/>
      <c r="F10" s="304"/>
      <c r="G10" s="116"/>
      <c r="H10" s="29" t="s">
        <v>30</v>
      </c>
      <c r="I10" s="123">
        <v>8361973.3399999999</v>
      </c>
      <c r="J10" s="124">
        <v>7346315.54</v>
      </c>
      <c r="K10" s="123">
        <v>67229</v>
      </c>
      <c r="L10" s="123">
        <v>40637.449999999997</v>
      </c>
      <c r="M10" s="123">
        <v>76233.45</v>
      </c>
      <c r="N10" s="123">
        <v>93998.15</v>
      </c>
      <c r="O10" s="123">
        <v>124787.94</v>
      </c>
      <c r="P10" s="123">
        <v>104658</v>
      </c>
      <c r="Q10" s="123">
        <v>25344.2</v>
      </c>
      <c r="R10" s="123">
        <v>42210</v>
      </c>
      <c r="S10" s="123">
        <v>25000</v>
      </c>
      <c r="T10" s="123">
        <v>99408.95</v>
      </c>
      <c r="U10" s="123">
        <v>66971.8</v>
      </c>
      <c r="V10" s="123">
        <v>44800</v>
      </c>
      <c r="W10" s="123">
        <v>20000</v>
      </c>
      <c r="X10" s="123">
        <v>27869.73</v>
      </c>
      <c r="Y10" s="123">
        <v>43762.32</v>
      </c>
      <c r="Z10" s="125">
        <v>57158.81</v>
      </c>
      <c r="AA10" s="125">
        <v>55588</v>
      </c>
      <c r="AB10" s="124"/>
      <c r="AC10" s="126">
        <f t="shared" si="1"/>
        <v>0</v>
      </c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4" x14ac:dyDescent="0.25">
      <c r="A11" s="109"/>
      <c r="B11" s="314"/>
      <c r="C11" s="314"/>
      <c r="D11" s="315" t="s">
        <v>31</v>
      </c>
      <c r="E11" s="315"/>
      <c r="F11" s="315"/>
      <c r="G11" s="116"/>
      <c r="H11" s="29">
        <v>70</v>
      </c>
      <c r="I11" s="127">
        <v>532566.53</v>
      </c>
      <c r="J11" s="124">
        <v>499391.34</v>
      </c>
      <c r="K11" s="127">
        <v>1275</v>
      </c>
      <c r="L11" s="127"/>
      <c r="M11" s="127"/>
      <c r="N11" s="127">
        <v>11430</v>
      </c>
      <c r="O11" s="127">
        <v>20470.189999999999</v>
      </c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8"/>
      <c r="AA11" s="128"/>
      <c r="AB11" s="129"/>
      <c r="AC11" s="130">
        <f t="shared" si="1"/>
        <v>0</v>
      </c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</row>
    <row r="12" spans="1:1024" ht="14.45" customHeight="1" x14ac:dyDescent="0.25">
      <c r="A12" s="109"/>
      <c r="B12" s="17"/>
      <c r="C12" s="17"/>
      <c r="D12" s="316" t="s">
        <v>32</v>
      </c>
      <c r="E12" s="316"/>
      <c r="F12" s="316"/>
      <c r="G12" s="131"/>
      <c r="H12" s="29">
        <v>73</v>
      </c>
      <c r="I12" s="132">
        <v>7724256.1299999999</v>
      </c>
      <c r="J12" s="124">
        <v>6754422.1500000004</v>
      </c>
      <c r="K12" s="132">
        <v>65000</v>
      </c>
      <c r="L12" s="132">
        <v>40500</v>
      </c>
      <c r="M12" s="132">
        <v>76096</v>
      </c>
      <c r="N12" s="132">
        <v>82568.149999999994</v>
      </c>
      <c r="O12" s="132">
        <v>104317.75</v>
      </c>
      <c r="P12" s="132">
        <v>104658</v>
      </c>
      <c r="Q12" s="132">
        <v>25344.2</v>
      </c>
      <c r="R12" s="132">
        <v>42210</v>
      </c>
      <c r="S12" s="132">
        <v>25000</v>
      </c>
      <c r="T12" s="132">
        <v>93858.95</v>
      </c>
      <c r="U12" s="132">
        <v>66971.8</v>
      </c>
      <c r="V12" s="132">
        <v>44800</v>
      </c>
      <c r="W12" s="132">
        <v>20000</v>
      </c>
      <c r="X12" s="132">
        <v>25000</v>
      </c>
      <c r="Y12" s="132">
        <v>40762.32</v>
      </c>
      <c r="Z12" s="133">
        <v>57158.81</v>
      </c>
      <c r="AA12" s="133">
        <v>55588</v>
      </c>
      <c r="AB12" s="134"/>
      <c r="AC12" s="135">
        <f t="shared" si="1"/>
        <v>0</v>
      </c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</row>
    <row r="13" spans="1:1024" ht="14.45" customHeight="1" x14ac:dyDescent="0.25">
      <c r="A13" s="109"/>
      <c r="B13" s="136"/>
      <c r="C13" s="294" t="s">
        <v>33</v>
      </c>
      <c r="D13" s="294"/>
      <c r="E13" s="294"/>
      <c r="F13" s="294"/>
      <c r="G13" s="116"/>
      <c r="H13" s="29" t="s">
        <v>34</v>
      </c>
      <c r="I13" s="132">
        <f>87817.89+1027248.67</f>
        <v>1115066.56</v>
      </c>
      <c r="J13" s="124">
        <v>998542.51</v>
      </c>
      <c r="K13" s="132">
        <v>1201.26</v>
      </c>
      <c r="L13" s="132">
        <v>5411.54</v>
      </c>
      <c r="M13" s="132">
        <v>5411.54</v>
      </c>
      <c r="N13" s="132">
        <v>14762.97</v>
      </c>
      <c r="O13" s="132">
        <v>14678.34</v>
      </c>
      <c r="P13" s="132">
        <v>3199.78</v>
      </c>
      <c r="Q13" s="132">
        <v>417.41</v>
      </c>
      <c r="R13" s="132">
        <v>15688.15</v>
      </c>
      <c r="S13" s="132">
        <v>11112.96</v>
      </c>
      <c r="T13" s="132">
        <v>20873.990000000002</v>
      </c>
      <c r="U13" s="132">
        <v>4548.1099999999997</v>
      </c>
      <c r="V13" s="132">
        <v>288.75</v>
      </c>
      <c r="W13" s="132"/>
      <c r="X13" s="132">
        <v>11767.03</v>
      </c>
      <c r="Y13" s="132"/>
      <c r="Z13" s="133">
        <v>3581.11</v>
      </c>
      <c r="AA13" s="133">
        <v>3581.11</v>
      </c>
      <c r="AB13" s="134"/>
      <c r="AC13" s="135">
        <f t="shared" si="1"/>
        <v>0</v>
      </c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</row>
    <row r="14" spans="1:1024" ht="14.45" customHeight="1" x14ac:dyDescent="0.25">
      <c r="A14" s="109"/>
      <c r="B14" s="294" t="s">
        <v>35</v>
      </c>
      <c r="C14" s="294"/>
      <c r="D14" s="294"/>
      <c r="E14" s="294"/>
      <c r="F14" s="294"/>
      <c r="G14" s="116" t="s">
        <v>28</v>
      </c>
      <c r="H14" s="29">
        <v>62</v>
      </c>
      <c r="I14" s="127">
        <v>6835535.9900000002</v>
      </c>
      <c r="J14" s="124">
        <v>5874569.216</v>
      </c>
      <c r="K14" s="127">
        <v>64091.19</v>
      </c>
      <c r="L14" s="127">
        <v>44397.45</v>
      </c>
      <c r="M14" s="127">
        <v>69164.759999999995</v>
      </c>
      <c r="N14" s="127">
        <v>81350.009999999995</v>
      </c>
      <c r="O14" s="127">
        <v>110841.7</v>
      </c>
      <c r="P14" s="127">
        <v>108068.88400000001</v>
      </c>
      <c r="Q14" s="127">
        <v>8372.68</v>
      </c>
      <c r="R14" s="127">
        <v>20199.89</v>
      </c>
      <c r="S14" s="127">
        <v>20048.68</v>
      </c>
      <c r="T14" s="127">
        <v>109253.93</v>
      </c>
      <c r="U14" s="127">
        <v>62182.91</v>
      </c>
      <c r="V14" s="127">
        <v>57171.45</v>
      </c>
      <c r="W14" s="127">
        <v>26288.3</v>
      </c>
      <c r="X14" s="127">
        <v>22919.35</v>
      </c>
      <c r="Y14" s="127">
        <v>43954.35</v>
      </c>
      <c r="Z14" s="128">
        <v>58996.08</v>
      </c>
      <c r="AA14" s="128">
        <v>53665.16</v>
      </c>
      <c r="AB14" s="129"/>
      <c r="AC14" s="135">
        <f t="shared" si="1"/>
        <v>0</v>
      </c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</row>
    <row r="15" spans="1:1024" ht="14.45" customHeight="1" x14ac:dyDescent="0.25">
      <c r="A15" s="109"/>
      <c r="B15" s="294" t="s">
        <v>36</v>
      </c>
      <c r="C15" s="294"/>
      <c r="D15" s="294"/>
      <c r="E15" s="294"/>
      <c r="F15" s="294"/>
      <c r="G15" s="116" t="s">
        <v>28</v>
      </c>
      <c r="H15" s="29">
        <v>630</v>
      </c>
      <c r="I15" s="132">
        <v>208748.79</v>
      </c>
      <c r="J15" s="124">
        <v>202579.5</v>
      </c>
      <c r="K15" s="132"/>
      <c r="L15" s="132">
        <v>491.34</v>
      </c>
      <c r="M15" s="132">
        <v>491.34</v>
      </c>
      <c r="N15" s="132"/>
      <c r="O15" s="132">
        <v>2515.37</v>
      </c>
      <c r="P15" s="132"/>
      <c r="Q15" s="132">
        <v>27.8</v>
      </c>
      <c r="R15" s="132">
        <v>532.66999999999996</v>
      </c>
      <c r="S15" s="132"/>
      <c r="T15" s="132">
        <v>916.05</v>
      </c>
      <c r="U15" s="132"/>
      <c r="V15" s="132"/>
      <c r="W15" s="132">
        <v>75</v>
      </c>
      <c r="X15" s="132">
        <v>1076.52</v>
      </c>
      <c r="Y15" s="132"/>
      <c r="Z15" s="133">
        <v>21.6</v>
      </c>
      <c r="AA15" s="133">
        <v>21.6</v>
      </c>
      <c r="AB15" s="134"/>
      <c r="AC15" s="135">
        <f t="shared" si="1"/>
        <v>0</v>
      </c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</row>
    <row r="16" spans="1:1024" ht="14.45" customHeight="1" x14ac:dyDescent="0.25">
      <c r="A16" s="109"/>
      <c r="B16" s="294" t="s">
        <v>37</v>
      </c>
      <c r="C16" s="294"/>
      <c r="D16" s="294"/>
      <c r="E16" s="294"/>
      <c r="F16" s="294"/>
      <c r="G16" s="116" t="s">
        <v>28</v>
      </c>
      <c r="H16" s="29" t="s">
        <v>38</v>
      </c>
      <c r="I16" s="132">
        <v>13235.97</v>
      </c>
      <c r="J16" s="124">
        <v>12968.2</v>
      </c>
      <c r="K16" s="132"/>
      <c r="L16" s="132"/>
      <c r="M16" s="132"/>
      <c r="N16" s="132"/>
      <c r="O16" s="132">
        <v>267.77</v>
      </c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3"/>
      <c r="AA16" s="133"/>
      <c r="AB16" s="134"/>
      <c r="AC16" s="135">
        <f t="shared" si="1"/>
        <v>0</v>
      </c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</row>
    <row r="17" spans="1:1024" ht="14.45" customHeight="1" x14ac:dyDescent="0.25">
      <c r="A17" s="109"/>
      <c r="B17" s="294" t="s">
        <v>39</v>
      </c>
      <c r="C17" s="294"/>
      <c r="D17" s="294"/>
      <c r="E17" s="294"/>
      <c r="F17" s="294"/>
      <c r="G17" s="116" t="s">
        <v>28</v>
      </c>
      <c r="H17" s="29" t="s">
        <v>40</v>
      </c>
      <c r="I17" s="132">
        <v>25650.78</v>
      </c>
      <c r="J17" s="124">
        <v>25650.78</v>
      </c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3"/>
      <c r="AA17" s="133"/>
      <c r="AB17" s="134"/>
      <c r="AC17" s="135">
        <f t="shared" si="1"/>
        <v>0</v>
      </c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</row>
    <row r="18" spans="1:1024" ht="14.45" customHeight="1" x14ac:dyDescent="0.25">
      <c r="A18" s="109"/>
      <c r="B18" s="294" t="s">
        <v>41</v>
      </c>
      <c r="C18" s="294"/>
      <c r="D18" s="294"/>
      <c r="E18" s="294"/>
      <c r="F18" s="294"/>
      <c r="G18" s="116"/>
      <c r="H18" s="29" t="s">
        <v>42</v>
      </c>
      <c r="I18" s="132">
        <v>17493.25</v>
      </c>
      <c r="J18" s="124">
        <v>14622.05</v>
      </c>
      <c r="K18" s="132"/>
      <c r="L18" s="132">
        <v>62.09</v>
      </c>
      <c r="M18" s="132">
        <v>62.09</v>
      </c>
      <c r="N18" s="132"/>
      <c r="O18" s="132">
        <v>830.64</v>
      </c>
      <c r="P18" s="132">
        <v>722.5</v>
      </c>
      <c r="Q18" s="132"/>
      <c r="R18" s="132"/>
      <c r="S18" s="132"/>
      <c r="T18" s="132">
        <v>100</v>
      </c>
      <c r="U18" s="132">
        <v>240.78</v>
      </c>
      <c r="V18" s="132"/>
      <c r="W18" s="132"/>
      <c r="X18" s="132">
        <v>414.5</v>
      </c>
      <c r="Y18" s="132"/>
      <c r="Z18" s="133">
        <v>219.3</v>
      </c>
      <c r="AA18" s="133">
        <v>219.3</v>
      </c>
      <c r="AB18" s="134"/>
      <c r="AC18" s="135">
        <f t="shared" si="1"/>
        <v>0</v>
      </c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</row>
    <row r="19" spans="1:1024" ht="14.45" customHeight="1" x14ac:dyDescent="0.25">
      <c r="A19" s="109"/>
      <c r="B19" s="294" t="s">
        <v>43</v>
      </c>
      <c r="C19" s="294"/>
      <c r="D19" s="294"/>
      <c r="E19" s="294"/>
      <c r="F19" s="294"/>
      <c r="G19" s="116" t="s">
        <v>44</v>
      </c>
      <c r="H19" s="29">
        <v>649</v>
      </c>
      <c r="I19" s="132"/>
      <c r="J19" s="124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3"/>
      <c r="AA19" s="133"/>
      <c r="AB19" s="134"/>
      <c r="AC19" s="135">
        <f t="shared" si="1"/>
        <v>0</v>
      </c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</row>
    <row r="20" spans="1:1024" x14ac:dyDescent="0.25">
      <c r="A20" s="109"/>
      <c r="B20" s="45"/>
      <c r="C20" s="3"/>
      <c r="D20" s="33"/>
      <c r="E20" s="33"/>
      <c r="F20" s="33"/>
      <c r="G20" s="116"/>
      <c r="H20" s="29"/>
      <c r="I20" s="137"/>
      <c r="J20" s="138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9"/>
      <c r="AA20" s="139"/>
      <c r="AB20" s="138"/>
      <c r="AC20" s="14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</row>
    <row r="21" spans="1:1024" s="54" customFormat="1" x14ac:dyDescent="0.25">
      <c r="A21" s="312" t="s">
        <v>45</v>
      </c>
      <c r="B21" s="312"/>
      <c r="C21" s="312"/>
      <c r="D21" s="312"/>
      <c r="E21" s="312"/>
      <c r="F21" s="312"/>
      <c r="G21" s="141" t="s">
        <v>28</v>
      </c>
      <c r="H21" s="50">
        <v>9901</v>
      </c>
      <c r="I21" s="142">
        <f t="shared" ref="I21:AC21" si="2">I9-I14-I15-I16-I17-I18-I19</f>
        <v>146241.9999999991</v>
      </c>
      <c r="J21" s="143">
        <f t="shared" si="2"/>
        <v>217383.28400000025</v>
      </c>
      <c r="K21" s="142">
        <f t="shared" si="2"/>
        <v>1936.5500000000029</v>
      </c>
      <c r="L21" s="142">
        <f t="shared" si="2"/>
        <v>-9724.9700000000012</v>
      </c>
      <c r="M21" s="142">
        <f t="shared" si="2"/>
        <v>1103.7200000000089</v>
      </c>
      <c r="N21" s="142">
        <f t="shared" si="2"/>
        <v>-2114.8300000000017</v>
      </c>
      <c r="O21" s="142">
        <f t="shared" si="2"/>
        <v>-4345.879999999991</v>
      </c>
      <c r="P21" s="142">
        <f t="shared" si="2"/>
        <v>-7333.1640000000043</v>
      </c>
      <c r="Q21" s="142">
        <f t="shared" si="2"/>
        <v>16526.310000000001</v>
      </c>
      <c r="R21" s="142">
        <f t="shared" si="2"/>
        <v>5789.2899999999991</v>
      </c>
      <c r="S21" s="142">
        <f t="shared" si="2"/>
        <v>-6161.6399999999994</v>
      </c>
      <c r="T21" s="142">
        <f t="shared" si="2"/>
        <v>-31735.02</v>
      </c>
      <c r="U21" s="142">
        <f t="shared" si="2"/>
        <v>-1.1652900866465643E-12</v>
      </c>
      <c r="V21" s="142">
        <f t="shared" si="2"/>
        <v>-12660.199999999997</v>
      </c>
      <c r="W21" s="142">
        <f t="shared" si="2"/>
        <v>-6363.2999999999993</v>
      </c>
      <c r="X21" s="142">
        <f t="shared" si="2"/>
        <v>-8307.67</v>
      </c>
      <c r="Y21" s="142">
        <f t="shared" si="2"/>
        <v>-192.02999999999884</v>
      </c>
      <c r="Z21" s="144">
        <f t="shared" si="2"/>
        <v>-5659.2800000000052</v>
      </c>
      <c r="AA21" s="144">
        <f t="shared" si="2"/>
        <v>-1899.1700000000039</v>
      </c>
      <c r="AB21" s="143">
        <f t="shared" si="2"/>
        <v>0</v>
      </c>
      <c r="AC21" s="145">
        <f t="shared" si="2"/>
        <v>0</v>
      </c>
      <c r="AMJ21"/>
    </row>
    <row r="22" spans="1:1024" x14ac:dyDescent="0.25">
      <c r="A22" s="146"/>
      <c r="B22" s="313"/>
      <c r="C22" s="313"/>
      <c r="D22" s="313"/>
      <c r="E22" s="313"/>
      <c r="F22" s="313"/>
      <c r="G22" s="141"/>
      <c r="H22" s="50"/>
      <c r="I22" s="147"/>
      <c r="J22" s="148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9"/>
      <c r="AA22" s="149"/>
      <c r="AB22" s="148"/>
      <c r="AC22" s="150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</row>
    <row r="23" spans="1:1024" x14ac:dyDescent="0.25">
      <c r="A23" s="151" t="s">
        <v>46</v>
      </c>
      <c r="B23" s="152"/>
      <c r="C23" s="152"/>
      <c r="D23" s="152"/>
      <c r="E23" s="152"/>
      <c r="F23" s="152"/>
      <c r="G23" s="110"/>
      <c r="H23" s="29">
        <v>75</v>
      </c>
      <c r="I23" s="123">
        <v>24882.32</v>
      </c>
      <c r="J23" s="124">
        <v>24880.89</v>
      </c>
      <c r="K23" s="123"/>
      <c r="L23" s="123"/>
      <c r="M23" s="123"/>
      <c r="N23" s="123"/>
      <c r="O23" s="123">
        <v>1.43</v>
      </c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5"/>
      <c r="AA23" s="125"/>
      <c r="AB23" s="124"/>
      <c r="AC23" s="126">
        <f>I23-SUM(J23:AB23)</f>
        <v>0</v>
      </c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</row>
    <row r="24" spans="1:1024" x14ac:dyDescent="0.25">
      <c r="A24" s="151"/>
      <c r="B24" s="152"/>
      <c r="C24" s="152"/>
      <c r="D24" s="152"/>
      <c r="E24" s="152"/>
      <c r="F24" s="152"/>
      <c r="G24" s="110"/>
      <c r="H24" s="29"/>
      <c r="I24" s="147"/>
      <c r="J24" s="148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9"/>
      <c r="AA24" s="149"/>
      <c r="AB24" s="148"/>
      <c r="AC24" s="150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</row>
    <row r="25" spans="1:1024" x14ac:dyDescent="0.25">
      <c r="A25" s="309" t="s">
        <v>47</v>
      </c>
      <c r="B25" s="309"/>
      <c r="C25" s="309"/>
      <c r="D25" s="309"/>
      <c r="E25" s="309"/>
      <c r="F25" s="309"/>
      <c r="G25" s="110"/>
      <c r="H25" s="29">
        <v>65</v>
      </c>
      <c r="I25" s="153">
        <v>27646.94</v>
      </c>
      <c r="J25" s="124">
        <v>27624.400000000001</v>
      </c>
      <c r="K25" s="153"/>
      <c r="L25" s="153"/>
      <c r="M25" s="153"/>
      <c r="N25" s="153"/>
      <c r="O25" s="153">
        <v>22.54</v>
      </c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4"/>
      <c r="AA25" s="154"/>
      <c r="AB25" s="155"/>
      <c r="AC25" s="156">
        <f>I25-SUM(J25:AB25)</f>
        <v>0</v>
      </c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</row>
    <row r="26" spans="1:1024" x14ac:dyDescent="0.25">
      <c r="A26" s="117"/>
      <c r="B26" s="118"/>
      <c r="C26" s="118"/>
      <c r="D26" s="118"/>
      <c r="E26" s="118"/>
      <c r="F26" s="118"/>
      <c r="G26" s="110"/>
      <c r="H26" s="29"/>
      <c r="I26" s="157"/>
      <c r="J26" s="158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9"/>
      <c r="AA26" s="159"/>
      <c r="AB26" s="158"/>
      <c r="AC26" s="160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</row>
    <row r="27" spans="1:1024" x14ac:dyDescent="0.25">
      <c r="A27" s="310" t="s">
        <v>48</v>
      </c>
      <c r="B27" s="310"/>
      <c r="C27" s="310"/>
      <c r="D27" s="310"/>
      <c r="E27" s="310"/>
      <c r="F27" s="310"/>
      <c r="G27" s="161" t="s">
        <v>28</v>
      </c>
      <c r="H27" s="29">
        <v>9902</v>
      </c>
      <c r="I27" s="142">
        <f t="shared" ref="I27:AC27" si="3">I21+I23-I25</f>
        <v>143477.3799999991</v>
      </c>
      <c r="J27" s="143">
        <f t="shared" si="3"/>
        <v>214639.77400000024</v>
      </c>
      <c r="K27" s="142">
        <f t="shared" si="3"/>
        <v>1936.5500000000029</v>
      </c>
      <c r="L27" s="142">
        <f t="shared" si="3"/>
        <v>-9724.9700000000012</v>
      </c>
      <c r="M27" s="142">
        <f t="shared" si="3"/>
        <v>1103.7200000000089</v>
      </c>
      <c r="N27" s="142">
        <f t="shared" si="3"/>
        <v>-2114.8300000000017</v>
      </c>
      <c r="O27" s="142">
        <f t="shared" si="3"/>
        <v>-4366.9899999999907</v>
      </c>
      <c r="P27" s="142">
        <f t="shared" si="3"/>
        <v>-7333.1640000000043</v>
      </c>
      <c r="Q27" s="142">
        <f t="shared" si="3"/>
        <v>16526.310000000001</v>
      </c>
      <c r="R27" s="142">
        <f t="shared" si="3"/>
        <v>5789.2899999999991</v>
      </c>
      <c r="S27" s="142">
        <f t="shared" si="3"/>
        <v>-6161.6399999999994</v>
      </c>
      <c r="T27" s="142">
        <f t="shared" si="3"/>
        <v>-31735.02</v>
      </c>
      <c r="U27" s="142">
        <f t="shared" si="3"/>
        <v>-1.1652900866465643E-12</v>
      </c>
      <c r="V27" s="142">
        <f t="shared" si="3"/>
        <v>-12660.199999999997</v>
      </c>
      <c r="W27" s="142">
        <f t="shared" si="3"/>
        <v>-6363.2999999999993</v>
      </c>
      <c r="X27" s="142">
        <f t="shared" si="3"/>
        <v>-8307.67</v>
      </c>
      <c r="Y27" s="142">
        <f t="shared" si="3"/>
        <v>-192.02999999999884</v>
      </c>
      <c r="Z27" s="144">
        <f t="shared" si="3"/>
        <v>-5659.2800000000052</v>
      </c>
      <c r="AA27" s="144">
        <f t="shared" si="3"/>
        <v>-1899.1700000000039</v>
      </c>
      <c r="AB27" s="143">
        <f t="shared" si="3"/>
        <v>0</v>
      </c>
      <c r="AC27" s="145">
        <f t="shared" si="3"/>
        <v>0</v>
      </c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</row>
    <row r="28" spans="1:1024" x14ac:dyDescent="0.25">
      <c r="A28" s="109"/>
      <c r="B28" s="17"/>
      <c r="C28" s="17"/>
      <c r="D28" s="17"/>
      <c r="E28" s="17"/>
      <c r="F28" s="17"/>
      <c r="G28" s="110"/>
      <c r="H28" s="29"/>
      <c r="I28" s="137"/>
      <c r="J28" s="138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9"/>
      <c r="AA28" s="139"/>
      <c r="AB28" s="138"/>
      <c r="AC28" s="140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</row>
    <row r="29" spans="1:1024" x14ac:dyDescent="0.25">
      <c r="A29" s="309" t="s">
        <v>49</v>
      </c>
      <c r="B29" s="309"/>
      <c r="C29" s="309"/>
      <c r="D29" s="309"/>
      <c r="E29" s="309"/>
      <c r="F29" s="309"/>
      <c r="G29" s="110"/>
      <c r="H29" s="29">
        <v>76</v>
      </c>
      <c r="I29" s="123">
        <v>72627.16</v>
      </c>
      <c r="J29" s="124">
        <v>72627.16</v>
      </c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5"/>
      <c r="AA29" s="125"/>
      <c r="AB29" s="124"/>
      <c r="AC29" s="126">
        <f>I29-SUM(J29:AB29)</f>
        <v>0</v>
      </c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</row>
    <row r="30" spans="1:1024" x14ac:dyDescent="0.25">
      <c r="A30" s="117"/>
      <c r="B30" s="118"/>
      <c r="C30" s="118"/>
      <c r="D30" s="118"/>
      <c r="E30" s="118"/>
      <c r="F30" s="118"/>
      <c r="G30" s="110"/>
      <c r="H30" s="29"/>
      <c r="I30" s="147"/>
      <c r="J30" s="148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9"/>
      <c r="AA30" s="149"/>
      <c r="AB30" s="148"/>
      <c r="AC30" s="15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</row>
    <row r="31" spans="1:1024" x14ac:dyDescent="0.25">
      <c r="A31" s="309" t="s">
        <v>50</v>
      </c>
      <c r="B31" s="309"/>
      <c r="C31" s="309"/>
      <c r="D31" s="309"/>
      <c r="E31" s="309"/>
      <c r="F31" s="309"/>
      <c r="G31" s="110"/>
      <c r="H31" s="29">
        <v>66</v>
      </c>
      <c r="I31" s="153">
        <v>1159.49</v>
      </c>
      <c r="J31" s="124">
        <v>664.31</v>
      </c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>
        <v>495.18</v>
      </c>
      <c r="Y31" s="153"/>
      <c r="Z31" s="154"/>
      <c r="AA31" s="154"/>
      <c r="AB31" s="155"/>
      <c r="AC31" s="156">
        <f>I31-SUM(J31:AB31)</f>
        <v>0</v>
      </c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</row>
    <row r="32" spans="1:1024" x14ac:dyDescent="0.25">
      <c r="A32" s="109"/>
      <c r="B32" s="17"/>
      <c r="C32" s="17"/>
      <c r="D32" s="17"/>
      <c r="E32" s="17"/>
      <c r="F32" s="17"/>
      <c r="G32" s="110"/>
      <c r="H32" s="29"/>
      <c r="I32" s="137"/>
      <c r="J32" s="138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9"/>
      <c r="AA32" s="139"/>
      <c r="AB32" s="138"/>
      <c r="AC32" s="140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</row>
    <row r="33" spans="1:1024" s="54" customFormat="1" x14ac:dyDescent="0.25">
      <c r="A33" s="311" t="s">
        <v>51</v>
      </c>
      <c r="B33" s="311"/>
      <c r="C33" s="311"/>
      <c r="D33" s="311"/>
      <c r="E33" s="311"/>
      <c r="F33" s="311"/>
      <c r="G33" s="162" t="s">
        <v>28</v>
      </c>
      <c r="H33" s="50">
        <v>9904</v>
      </c>
      <c r="I33" s="142">
        <f t="shared" ref="I33:AC33" si="4">I27+I29-I31</f>
        <v>214945.04999999912</v>
      </c>
      <c r="J33" s="143">
        <f t="shared" si="4"/>
        <v>286602.62400000024</v>
      </c>
      <c r="K33" s="142">
        <f t="shared" si="4"/>
        <v>1936.5500000000029</v>
      </c>
      <c r="L33" s="142">
        <f t="shared" si="4"/>
        <v>-9724.9700000000012</v>
      </c>
      <c r="M33" s="142">
        <f t="shared" si="4"/>
        <v>1103.7200000000089</v>
      </c>
      <c r="N33" s="142">
        <f t="shared" si="4"/>
        <v>-2114.8300000000017</v>
      </c>
      <c r="O33" s="142">
        <f t="shared" si="4"/>
        <v>-4366.9899999999907</v>
      </c>
      <c r="P33" s="142">
        <f t="shared" si="4"/>
        <v>-7333.1640000000043</v>
      </c>
      <c r="Q33" s="142">
        <f t="shared" si="4"/>
        <v>16526.310000000001</v>
      </c>
      <c r="R33" s="142">
        <f t="shared" si="4"/>
        <v>5789.2899999999991</v>
      </c>
      <c r="S33" s="142">
        <f t="shared" si="4"/>
        <v>-6161.6399999999994</v>
      </c>
      <c r="T33" s="142">
        <f t="shared" si="4"/>
        <v>-31735.02</v>
      </c>
      <c r="U33" s="142">
        <f t="shared" si="4"/>
        <v>-1.1652900866465643E-12</v>
      </c>
      <c r="V33" s="142">
        <f t="shared" si="4"/>
        <v>-12660.199999999997</v>
      </c>
      <c r="W33" s="142">
        <f t="shared" si="4"/>
        <v>-6363.2999999999993</v>
      </c>
      <c r="X33" s="142">
        <f t="shared" si="4"/>
        <v>-8802.85</v>
      </c>
      <c r="Y33" s="142">
        <f t="shared" si="4"/>
        <v>-192.02999999999884</v>
      </c>
      <c r="Z33" s="144">
        <f t="shared" si="4"/>
        <v>-5659.2800000000052</v>
      </c>
      <c r="AA33" s="144">
        <f t="shared" si="4"/>
        <v>-1899.1700000000039</v>
      </c>
      <c r="AB33" s="143">
        <f t="shared" si="4"/>
        <v>0</v>
      </c>
      <c r="AC33" s="145">
        <f t="shared" si="4"/>
        <v>0</v>
      </c>
      <c r="AMJ33"/>
    </row>
    <row r="34" spans="1:1024" ht="15.75" thickBot="1" x14ac:dyDescent="0.3">
      <c r="A34" s="163"/>
      <c r="B34" s="164"/>
      <c r="C34" s="164"/>
      <c r="D34" s="164"/>
      <c r="E34" s="164"/>
      <c r="F34" s="164"/>
      <c r="G34" s="165"/>
      <c r="H34" s="166"/>
      <c r="I34" s="153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8"/>
      <c r="W34" s="168"/>
      <c r="X34" s="168"/>
      <c r="Y34" s="168"/>
      <c r="Z34" s="169"/>
      <c r="AA34" s="169"/>
      <c r="AB34" s="167"/>
      <c r="AC34" s="170"/>
    </row>
  </sheetData>
  <mergeCells count="23">
    <mergeCell ref="C10:F10"/>
    <mergeCell ref="A1:J1"/>
    <mergeCell ref="A2:I2"/>
    <mergeCell ref="A5:H5"/>
    <mergeCell ref="A6:F6"/>
    <mergeCell ref="A8:F8"/>
    <mergeCell ref="B22:F22"/>
    <mergeCell ref="B11:C11"/>
    <mergeCell ref="D11:F11"/>
    <mergeCell ref="D12:F12"/>
    <mergeCell ref="C13:F13"/>
    <mergeCell ref="B14:F14"/>
    <mergeCell ref="B15:F15"/>
    <mergeCell ref="B16:F16"/>
    <mergeCell ref="B17:F17"/>
    <mergeCell ref="B18:F18"/>
    <mergeCell ref="B19:F19"/>
    <mergeCell ref="A21:F21"/>
    <mergeCell ref="A25:F25"/>
    <mergeCell ref="A27:F27"/>
    <mergeCell ref="A29:F29"/>
    <mergeCell ref="A31:F31"/>
    <mergeCell ref="A33:F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sqref="A1:XFD1048576"/>
    </sheetView>
  </sheetViews>
  <sheetFormatPr defaultRowHeight="15" x14ac:dyDescent="0.25"/>
  <cols>
    <col min="1" max="1" width="81.42578125" bestFit="1" customWidth="1"/>
    <col min="2" max="2" width="27" bestFit="1" customWidth="1"/>
    <col min="3" max="3" width="18.28515625" bestFit="1" customWidth="1"/>
    <col min="4" max="4" width="11.7109375" bestFit="1" customWidth="1"/>
  </cols>
  <sheetData>
    <row r="1" spans="1:4" ht="18" x14ac:dyDescent="0.25">
      <c r="A1" s="172" t="s">
        <v>52</v>
      </c>
    </row>
    <row r="2" spans="1:4" ht="18" x14ac:dyDescent="0.25">
      <c r="A2" s="172"/>
    </row>
    <row r="3" spans="1:4" ht="23.25" customHeight="1" x14ac:dyDescent="0.25">
      <c r="A3" s="321" t="s">
        <v>125</v>
      </c>
      <c r="B3" s="321"/>
    </row>
    <row r="5" spans="1:4" ht="15.75" thickBot="1" x14ac:dyDescent="0.3">
      <c r="A5" s="173">
        <v>73</v>
      </c>
      <c r="B5" s="322" t="s">
        <v>32</v>
      </c>
      <c r="C5" s="322"/>
      <c r="D5" s="174">
        <f>SUM(D6:D8)+D9</f>
        <v>7724256.1300000018</v>
      </c>
    </row>
    <row r="6" spans="1:4" x14ac:dyDescent="0.25">
      <c r="A6" s="175" t="s">
        <v>53</v>
      </c>
      <c r="B6" s="323" t="s">
        <v>54</v>
      </c>
      <c r="C6" s="323"/>
      <c r="D6" s="176"/>
    </row>
    <row r="7" spans="1:4" x14ac:dyDescent="0.25">
      <c r="A7" s="175" t="s">
        <v>55</v>
      </c>
      <c r="B7" s="324" t="s">
        <v>56</v>
      </c>
      <c r="C7" s="324"/>
      <c r="D7" s="176">
        <v>8382.2000000000007</v>
      </c>
    </row>
    <row r="8" spans="1:4" ht="15.75" thickBot="1" x14ac:dyDescent="0.3">
      <c r="A8" s="177" t="s">
        <v>57</v>
      </c>
      <c r="B8" s="325" t="s">
        <v>58</v>
      </c>
      <c r="C8" s="325"/>
      <c r="D8" s="178"/>
    </row>
    <row r="9" spans="1:4" ht="39.75" customHeight="1" thickBot="1" x14ac:dyDescent="0.3">
      <c r="A9" s="179" t="s">
        <v>59</v>
      </c>
      <c r="B9" s="326" t="s">
        <v>60</v>
      </c>
      <c r="C9" s="326"/>
      <c r="D9" s="180">
        <f>SUM(D11:D49)</f>
        <v>7715873.9300000016</v>
      </c>
    </row>
    <row r="10" spans="1:4" ht="15.75" thickBot="1" x14ac:dyDescent="0.3">
      <c r="A10" s="181" t="s">
        <v>61</v>
      </c>
      <c r="B10" s="182" t="s">
        <v>62</v>
      </c>
      <c r="C10" s="181" t="s">
        <v>22</v>
      </c>
      <c r="D10" s="183" t="s">
        <v>63</v>
      </c>
    </row>
    <row r="11" spans="1:4" x14ac:dyDescent="0.25">
      <c r="A11" s="81" t="s">
        <v>4</v>
      </c>
      <c r="B11" s="82" t="s">
        <v>126</v>
      </c>
      <c r="C11" s="83" t="s">
        <v>4</v>
      </c>
      <c r="D11" s="176">
        <v>6131438.2000000002</v>
      </c>
    </row>
    <row r="12" spans="1:4" x14ac:dyDescent="0.25">
      <c r="A12" s="84" t="s">
        <v>65</v>
      </c>
      <c r="B12" s="85" t="s">
        <v>66</v>
      </c>
      <c r="C12" s="85" t="s">
        <v>4</v>
      </c>
      <c r="D12" s="176">
        <v>282326.92</v>
      </c>
    </row>
    <row r="13" spans="1:4" x14ac:dyDescent="0.25">
      <c r="A13" s="84" t="s">
        <v>78</v>
      </c>
      <c r="B13" s="85" t="s">
        <v>94</v>
      </c>
      <c r="C13" s="85" t="s">
        <v>9</v>
      </c>
      <c r="D13" s="176">
        <v>104658</v>
      </c>
    </row>
    <row r="14" spans="1:4" x14ac:dyDescent="0.25">
      <c r="A14" s="81" t="s">
        <v>127</v>
      </c>
      <c r="B14" s="82" t="s">
        <v>66</v>
      </c>
      <c r="C14" s="83" t="s">
        <v>4</v>
      </c>
      <c r="D14" s="184">
        <v>100000</v>
      </c>
    </row>
    <row r="15" spans="1:4" x14ac:dyDescent="0.25">
      <c r="A15" s="81" t="s">
        <v>4</v>
      </c>
      <c r="B15" s="82" t="s">
        <v>67</v>
      </c>
      <c r="C15" s="83" t="s">
        <v>4</v>
      </c>
      <c r="D15" s="176">
        <v>95874.62</v>
      </c>
    </row>
    <row r="16" spans="1:4" ht="30" x14ac:dyDescent="0.25">
      <c r="A16" s="81" t="s">
        <v>4</v>
      </c>
      <c r="B16" s="82" t="s">
        <v>95</v>
      </c>
      <c r="C16" s="83" t="s">
        <v>96</v>
      </c>
      <c r="D16" s="176">
        <v>82568.149999999994</v>
      </c>
    </row>
    <row r="17" spans="1:4" x14ac:dyDescent="0.25">
      <c r="A17" s="81" t="s">
        <v>83</v>
      </c>
      <c r="B17" s="82" t="s">
        <v>115</v>
      </c>
      <c r="C17" s="83" t="s">
        <v>115</v>
      </c>
      <c r="D17" s="184">
        <v>66971.8</v>
      </c>
    </row>
    <row r="18" spans="1:4" x14ac:dyDescent="0.25">
      <c r="A18" s="84" t="s">
        <v>4</v>
      </c>
      <c r="B18" s="85" t="s">
        <v>68</v>
      </c>
      <c r="C18" s="85" t="s">
        <v>4</v>
      </c>
      <c r="D18" s="176">
        <v>66814.38</v>
      </c>
    </row>
    <row r="19" spans="1:4" x14ac:dyDescent="0.25">
      <c r="A19" s="81" t="s">
        <v>4</v>
      </c>
      <c r="B19" s="82" t="s">
        <v>113</v>
      </c>
      <c r="C19" s="83" t="s">
        <v>114</v>
      </c>
      <c r="D19" s="184">
        <v>65000</v>
      </c>
    </row>
    <row r="20" spans="1:4" ht="30" x14ac:dyDescent="0.25">
      <c r="A20" s="81" t="s">
        <v>92</v>
      </c>
      <c r="B20" s="82" t="s">
        <v>90</v>
      </c>
      <c r="C20" s="83" t="s">
        <v>93</v>
      </c>
      <c r="D20" s="176">
        <v>57158.81</v>
      </c>
    </row>
    <row r="21" spans="1:4" x14ac:dyDescent="0.25">
      <c r="A21" s="84" t="s">
        <v>118</v>
      </c>
      <c r="B21" s="85" t="s">
        <v>119</v>
      </c>
      <c r="C21" s="85" t="s">
        <v>120</v>
      </c>
      <c r="D21" s="184">
        <v>55930.87</v>
      </c>
    </row>
    <row r="22" spans="1:4" ht="30" x14ac:dyDescent="0.25">
      <c r="A22" s="81" t="s">
        <v>83</v>
      </c>
      <c r="B22" s="82" t="s">
        <v>90</v>
      </c>
      <c r="C22" s="83" t="s">
        <v>91</v>
      </c>
      <c r="D22" s="176">
        <v>55588</v>
      </c>
    </row>
    <row r="23" spans="1:4" x14ac:dyDescent="0.25">
      <c r="A23" s="84" t="s">
        <v>101</v>
      </c>
      <c r="B23" s="85" t="s">
        <v>100</v>
      </c>
      <c r="C23" s="85" t="s">
        <v>13</v>
      </c>
      <c r="D23" s="184">
        <v>55436.95</v>
      </c>
    </row>
    <row r="24" spans="1:4" x14ac:dyDescent="0.25">
      <c r="A24" s="84" t="s">
        <v>121</v>
      </c>
      <c r="B24" s="85" t="s">
        <v>122</v>
      </c>
      <c r="C24" s="85" t="s">
        <v>120</v>
      </c>
      <c r="D24" s="184">
        <v>48386.879999999997</v>
      </c>
    </row>
    <row r="25" spans="1:4" x14ac:dyDescent="0.25">
      <c r="A25" s="81" t="s">
        <v>71</v>
      </c>
      <c r="B25" s="82" t="s">
        <v>98</v>
      </c>
      <c r="C25" s="83" t="s">
        <v>15</v>
      </c>
      <c r="D25" s="176">
        <v>44800</v>
      </c>
    </row>
    <row r="26" spans="1:4" x14ac:dyDescent="0.25">
      <c r="A26" s="81" t="s">
        <v>110</v>
      </c>
      <c r="B26" s="82" t="s">
        <v>108</v>
      </c>
      <c r="C26" s="83" t="s">
        <v>11</v>
      </c>
      <c r="D26" s="184">
        <v>42210</v>
      </c>
    </row>
    <row r="27" spans="1:4" x14ac:dyDescent="0.25">
      <c r="A27" s="84" t="s">
        <v>99</v>
      </c>
      <c r="B27" s="85" t="s">
        <v>66</v>
      </c>
      <c r="C27" s="85" t="s">
        <v>18</v>
      </c>
      <c r="D27" s="176">
        <v>40762.32</v>
      </c>
    </row>
    <row r="28" spans="1:4" x14ac:dyDescent="0.25">
      <c r="A28" s="84" t="s">
        <v>4</v>
      </c>
      <c r="B28" s="85" t="s">
        <v>88</v>
      </c>
      <c r="C28" s="85" t="s">
        <v>89</v>
      </c>
      <c r="D28" s="176">
        <v>40500</v>
      </c>
    </row>
    <row r="29" spans="1:4" ht="30" x14ac:dyDescent="0.25">
      <c r="A29" s="81" t="s">
        <v>71</v>
      </c>
      <c r="B29" s="82" t="s">
        <v>81</v>
      </c>
      <c r="C29" s="83" t="s">
        <v>128</v>
      </c>
      <c r="D29" s="176">
        <v>40000</v>
      </c>
    </row>
    <row r="30" spans="1:4" x14ac:dyDescent="0.25">
      <c r="A30" s="84" t="s">
        <v>78</v>
      </c>
      <c r="B30" s="85" t="s">
        <v>100</v>
      </c>
      <c r="C30" s="85" t="s">
        <v>13</v>
      </c>
      <c r="D30" s="184">
        <v>36472</v>
      </c>
    </row>
    <row r="31" spans="1:4" ht="30" x14ac:dyDescent="0.25">
      <c r="A31" s="81" t="s">
        <v>4</v>
      </c>
      <c r="B31" s="82" t="s">
        <v>128</v>
      </c>
      <c r="C31" s="83" t="s">
        <v>128</v>
      </c>
      <c r="D31" s="184">
        <f>36096</f>
        <v>36096</v>
      </c>
    </row>
    <row r="32" spans="1:4" x14ac:dyDescent="0.25">
      <c r="A32" s="81" t="s">
        <v>107</v>
      </c>
      <c r="B32" s="82" t="s">
        <v>108</v>
      </c>
      <c r="C32" s="83" t="s">
        <v>10</v>
      </c>
      <c r="D32" s="184">
        <v>25344.2</v>
      </c>
    </row>
    <row r="33" spans="1:4" x14ac:dyDescent="0.25">
      <c r="A33" s="84" t="s">
        <v>78</v>
      </c>
      <c r="B33" s="85" t="s">
        <v>111</v>
      </c>
      <c r="C33" s="85" t="s">
        <v>112</v>
      </c>
      <c r="D33" s="184">
        <v>25000</v>
      </c>
    </row>
    <row r="34" spans="1:4" x14ac:dyDescent="0.25">
      <c r="A34" s="81" t="s">
        <v>83</v>
      </c>
      <c r="B34" s="82" t="s">
        <v>108</v>
      </c>
      <c r="C34" s="83" t="s">
        <v>12</v>
      </c>
      <c r="D34" s="184">
        <v>25000</v>
      </c>
    </row>
    <row r="35" spans="1:4" ht="30" x14ac:dyDescent="0.25">
      <c r="A35" s="81" t="s">
        <v>71</v>
      </c>
      <c r="B35" s="82" t="s">
        <v>97</v>
      </c>
      <c r="C35" s="83" t="s">
        <v>16</v>
      </c>
      <c r="D35" s="176">
        <v>20000</v>
      </c>
    </row>
    <row r="36" spans="1:4" x14ac:dyDescent="0.25">
      <c r="A36" s="81" t="s">
        <v>71</v>
      </c>
      <c r="B36" s="82" t="s">
        <v>81</v>
      </c>
      <c r="C36" s="83" t="s">
        <v>4</v>
      </c>
      <c r="D36" s="176">
        <v>19800</v>
      </c>
    </row>
    <row r="37" spans="1:4" x14ac:dyDescent="0.25">
      <c r="A37" s="81" t="s">
        <v>69</v>
      </c>
      <c r="B37" s="82" t="s">
        <v>70</v>
      </c>
      <c r="C37" s="83" t="s">
        <v>4</v>
      </c>
      <c r="D37" s="176">
        <v>13317.07</v>
      </c>
    </row>
    <row r="38" spans="1:4" x14ac:dyDescent="0.25">
      <c r="A38" s="84" t="s">
        <v>82</v>
      </c>
      <c r="B38" s="85" t="s">
        <v>66</v>
      </c>
      <c r="C38" s="85" t="s">
        <v>4</v>
      </c>
      <c r="D38" s="176">
        <v>8490.94</v>
      </c>
    </row>
    <row r="39" spans="1:4" x14ac:dyDescent="0.25">
      <c r="A39" s="81" t="s">
        <v>71</v>
      </c>
      <c r="B39" s="82" t="s">
        <v>72</v>
      </c>
      <c r="C39" s="83" t="s">
        <v>4</v>
      </c>
      <c r="D39" s="176">
        <v>6250</v>
      </c>
    </row>
    <row r="40" spans="1:4" x14ac:dyDescent="0.25">
      <c r="A40" s="81" t="s">
        <v>76</v>
      </c>
      <c r="B40" s="82" t="s">
        <v>129</v>
      </c>
      <c r="C40" s="83" t="s">
        <v>4</v>
      </c>
      <c r="D40" s="176">
        <v>5000</v>
      </c>
    </row>
    <row r="41" spans="1:4" x14ac:dyDescent="0.25">
      <c r="A41" s="84" t="s">
        <v>130</v>
      </c>
      <c r="B41" s="85" t="s">
        <v>131</v>
      </c>
      <c r="C41" s="85" t="s">
        <v>4</v>
      </c>
      <c r="D41" s="184">
        <v>3750</v>
      </c>
    </row>
    <row r="42" spans="1:4" x14ac:dyDescent="0.25">
      <c r="A42" s="81" t="s">
        <v>83</v>
      </c>
      <c r="B42" s="82" t="s">
        <v>85</v>
      </c>
      <c r="C42" s="83" t="s">
        <v>4</v>
      </c>
      <c r="D42" s="176">
        <v>2800</v>
      </c>
    </row>
    <row r="43" spans="1:4" x14ac:dyDescent="0.25">
      <c r="A43" s="84" t="s">
        <v>78</v>
      </c>
      <c r="B43" s="85" t="s">
        <v>79</v>
      </c>
      <c r="C43" s="85" t="s">
        <v>4</v>
      </c>
      <c r="D43" s="176">
        <v>2800</v>
      </c>
    </row>
    <row r="44" spans="1:4" x14ac:dyDescent="0.25">
      <c r="A44" s="81" t="s">
        <v>132</v>
      </c>
      <c r="B44" s="82" t="s">
        <v>133</v>
      </c>
      <c r="C44" s="83" t="s">
        <v>4</v>
      </c>
      <c r="D44" s="184">
        <v>2437.48</v>
      </c>
    </row>
    <row r="45" spans="1:4" x14ac:dyDescent="0.25">
      <c r="A45" s="81" t="s">
        <v>4</v>
      </c>
      <c r="B45" s="82" t="s">
        <v>106</v>
      </c>
      <c r="C45" s="83" t="s">
        <v>13</v>
      </c>
      <c r="D45" s="184">
        <v>1950</v>
      </c>
    </row>
    <row r="46" spans="1:4" x14ac:dyDescent="0.25">
      <c r="A46" s="81" t="s">
        <v>76</v>
      </c>
      <c r="B46" s="82" t="s">
        <v>77</v>
      </c>
      <c r="C46" s="83" t="s">
        <v>4</v>
      </c>
      <c r="D46" s="176">
        <v>1860</v>
      </c>
    </row>
    <row r="47" spans="1:4" x14ac:dyDescent="0.25">
      <c r="A47" s="81" t="s">
        <v>71</v>
      </c>
      <c r="B47" s="82" t="s">
        <v>116</v>
      </c>
      <c r="C47" s="83" t="s">
        <v>4</v>
      </c>
      <c r="D47" s="184">
        <v>1630</v>
      </c>
    </row>
    <row r="48" spans="1:4" x14ac:dyDescent="0.25">
      <c r="A48" s="84" t="s">
        <v>74</v>
      </c>
      <c r="B48" s="85" t="s">
        <v>75</v>
      </c>
      <c r="C48" s="85" t="s">
        <v>4</v>
      </c>
      <c r="D48" s="176">
        <v>1450.34</v>
      </c>
    </row>
    <row r="49" spans="4:4" ht="15.75" thickBot="1" x14ac:dyDescent="0.3">
      <c r="D49" s="185"/>
    </row>
  </sheetData>
  <mergeCells count="6">
    <mergeCell ref="B9:C9"/>
    <mergeCell ref="A3:B3"/>
    <mergeCell ref="B5:C5"/>
    <mergeCell ref="B6:C6"/>
    <mergeCell ref="B7:C7"/>
    <mergeCell ref="B8:C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34"/>
  <sheetViews>
    <sheetView topLeftCell="A4" workbookViewId="0">
      <selection sqref="A1:XFD1048576"/>
    </sheetView>
  </sheetViews>
  <sheetFormatPr defaultRowHeight="15" x14ac:dyDescent="0.25"/>
  <cols>
    <col min="1" max="1" width="2.7109375" style="1" customWidth="1"/>
    <col min="2" max="2" width="4.85546875" style="1" customWidth="1"/>
    <col min="3" max="3" width="3.7109375" style="1" customWidth="1"/>
    <col min="4" max="5" width="9.42578125" style="1" customWidth="1"/>
    <col min="6" max="6" width="23.28515625" style="1" customWidth="1"/>
    <col min="7" max="7" width="4.5703125" style="1" customWidth="1"/>
    <col min="8" max="8" width="6.42578125" style="1" customWidth="1"/>
    <col min="9" max="9" width="15.140625" style="171" customWidth="1"/>
    <col min="10" max="28" width="17.28515625" style="1" customWidth="1"/>
    <col min="29" max="29" width="15.5703125" style="1" customWidth="1"/>
    <col min="30" max="1022" width="9.42578125" style="1" customWidth="1"/>
    <col min="1023" max="1024" width="9.42578125" customWidth="1"/>
  </cols>
  <sheetData>
    <row r="1" spans="1:1022" ht="18" x14ac:dyDescent="0.25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</row>
    <row r="2" spans="1:1022" ht="15.75" x14ac:dyDescent="0.25">
      <c r="A2" s="336" t="s">
        <v>123</v>
      </c>
      <c r="B2" s="336"/>
      <c r="C2" s="336"/>
      <c r="D2" s="336"/>
      <c r="E2" s="336"/>
      <c r="F2" s="336"/>
      <c r="G2" s="336"/>
      <c r="H2" s="336"/>
      <c r="I2" s="336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</row>
    <row r="3" spans="1:1022" ht="15.75" x14ac:dyDescent="0.25">
      <c r="A3" s="187"/>
      <c r="B3" s="187"/>
      <c r="C3" s="187"/>
      <c r="D3" s="3"/>
      <c r="E3" s="4"/>
      <c r="F3" s="4"/>
      <c r="G3" s="4"/>
      <c r="H3" s="4"/>
      <c r="I3" s="90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</row>
    <row r="4" spans="1:1022" ht="38.25" x14ac:dyDescent="0.25">
      <c r="A4" s="188"/>
      <c r="B4" s="189"/>
      <c r="C4" s="189"/>
      <c r="D4" s="189"/>
      <c r="E4" s="189"/>
      <c r="F4" s="189"/>
      <c r="G4" s="190"/>
      <c r="H4" s="191" t="s">
        <v>2</v>
      </c>
      <c r="I4" s="192" t="s">
        <v>3</v>
      </c>
      <c r="J4" s="193" t="s">
        <v>4</v>
      </c>
      <c r="K4" s="194" t="s">
        <v>5</v>
      </c>
      <c r="L4" s="194" t="s">
        <v>134</v>
      </c>
      <c r="M4" s="194" t="s">
        <v>135</v>
      </c>
      <c r="N4" s="194" t="s">
        <v>124</v>
      </c>
      <c r="O4" s="194" t="s">
        <v>7</v>
      </c>
      <c r="P4" s="194" t="s">
        <v>8</v>
      </c>
      <c r="Q4" s="194" t="s">
        <v>9</v>
      </c>
      <c r="R4" s="194" t="s">
        <v>136</v>
      </c>
      <c r="S4" s="194" t="s">
        <v>11</v>
      </c>
      <c r="T4" s="194" t="s">
        <v>12</v>
      </c>
      <c r="U4" s="194" t="s">
        <v>137</v>
      </c>
      <c r="V4" s="194" t="s">
        <v>13</v>
      </c>
      <c r="W4" s="194" t="s">
        <v>14</v>
      </c>
      <c r="X4" s="194" t="s">
        <v>17</v>
      </c>
      <c r="Y4" s="194" t="s">
        <v>18</v>
      </c>
      <c r="Z4" s="193" t="s">
        <v>20</v>
      </c>
      <c r="AA4" s="193" t="s">
        <v>21</v>
      </c>
      <c r="AB4" s="195" t="s">
        <v>22</v>
      </c>
      <c r="AC4" s="196" t="s">
        <v>23</v>
      </c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</row>
    <row r="5" spans="1:1022" ht="15" customHeight="1" x14ac:dyDescent="0.25">
      <c r="A5" s="337" t="s">
        <v>24</v>
      </c>
      <c r="B5" s="337"/>
      <c r="C5" s="337"/>
      <c r="D5" s="337"/>
      <c r="E5" s="337"/>
      <c r="F5" s="337"/>
      <c r="G5" s="337"/>
      <c r="H5" s="337"/>
      <c r="I5" s="197">
        <v>123.73</v>
      </c>
      <c r="J5" s="198">
        <f>I5-SUM(K5:AB5)</f>
        <v>100.29</v>
      </c>
      <c r="K5" s="198">
        <v>1</v>
      </c>
      <c r="L5" s="198">
        <v>3.33</v>
      </c>
      <c r="M5" s="198">
        <v>1</v>
      </c>
      <c r="N5" s="198">
        <v>2</v>
      </c>
      <c r="O5" s="198">
        <v>1.5</v>
      </c>
      <c r="P5" s="198">
        <v>2</v>
      </c>
      <c r="Q5" s="198">
        <v>2</v>
      </c>
      <c r="R5" s="198">
        <v>1.5</v>
      </c>
      <c r="S5" s="198">
        <v>0.5</v>
      </c>
      <c r="T5" s="198">
        <v>0.5</v>
      </c>
      <c r="U5" s="198">
        <v>1</v>
      </c>
      <c r="V5" s="198">
        <v>1.1100000000000001</v>
      </c>
      <c r="W5" s="198">
        <v>1.5</v>
      </c>
      <c r="X5" s="198">
        <v>0.5</v>
      </c>
      <c r="Y5" s="198">
        <v>2</v>
      </c>
      <c r="Z5" s="199">
        <v>1</v>
      </c>
      <c r="AA5" s="199">
        <v>1</v>
      </c>
      <c r="AB5" s="199"/>
      <c r="AC5" s="200">
        <f>I5-SUM(J5:AB5)</f>
        <v>0</v>
      </c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1:1022" x14ac:dyDescent="0.25">
      <c r="A6" s="338" t="s">
        <v>25</v>
      </c>
      <c r="B6" s="338"/>
      <c r="C6" s="338"/>
      <c r="D6" s="338"/>
      <c r="E6" s="338"/>
      <c r="F6" s="338"/>
      <c r="G6" s="201"/>
      <c r="H6" s="17"/>
      <c r="I6" s="202"/>
      <c r="J6" s="203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5"/>
      <c r="AA6" s="205"/>
      <c r="AB6" s="203"/>
      <c r="AC6" s="20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1:1022" ht="8.25" customHeight="1" x14ac:dyDescent="0.25">
      <c r="A7" s="207"/>
      <c r="B7" s="17"/>
      <c r="C7" s="17"/>
      <c r="D7" s="17"/>
      <c r="E7" s="17"/>
      <c r="F7" s="17"/>
      <c r="G7" s="208"/>
      <c r="H7" s="17"/>
      <c r="I7" s="209"/>
      <c r="J7" s="112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1"/>
      <c r="AA7" s="211"/>
      <c r="AB7" s="112"/>
      <c r="AC7" s="212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1:1022" x14ac:dyDescent="0.25">
      <c r="A8" s="327" t="s">
        <v>26</v>
      </c>
      <c r="B8" s="327"/>
      <c r="C8" s="327"/>
      <c r="D8" s="327"/>
      <c r="E8" s="327"/>
      <c r="F8" s="327"/>
      <c r="G8" s="213"/>
      <c r="H8" s="17"/>
      <c r="I8" s="209"/>
      <c r="J8" s="112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1"/>
      <c r="AA8" s="211"/>
      <c r="AB8" s="112"/>
      <c r="AC8" s="212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1:1022" x14ac:dyDescent="0.25">
      <c r="A9" s="214"/>
      <c r="B9" s="215" t="s">
        <v>27</v>
      </c>
      <c r="C9" s="216"/>
      <c r="D9" s="216"/>
      <c r="E9" s="216"/>
      <c r="F9" s="216"/>
      <c r="G9" s="217" t="s">
        <v>28</v>
      </c>
      <c r="H9" s="29">
        <v>9900</v>
      </c>
      <c r="I9" s="209">
        <f t="shared" ref="I9:AB9" si="0">I10-I13</f>
        <v>7567033.1800000006</v>
      </c>
      <c r="J9" s="209">
        <f t="shared" si="0"/>
        <v>6381310.1710000001</v>
      </c>
      <c r="K9" s="218">
        <f t="shared" si="0"/>
        <v>67297.37</v>
      </c>
      <c r="L9" s="218">
        <f t="shared" si="0"/>
        <v>212290.72</v>
      </c>
      <c r="M9" s="30">
        <f t="shared" si="0"/>
        <v>64196.22</v>
      </c>
      <c r="N9" s="218">
        <f t="shared" si="0"/>
        <v>66106.463999999993</v>
      </c>
      <c r="O9" s="218">
        <f t="shared" si="0"/>
        <v>82915.97</v>
      </c>
      <c r="P9" s="218">
        <f t="shared" si="0"/>
        <v>91558.37</v>
      </c>
      <c r="Q9" s="218">
        <f t="shared" si="0"/>
        <v>101593.79</v>
      </c>
      <c r="R9" s="218">
        <f t="shared" si="0"/>
        <v>86666</v>
      </c>
      <c r="S9" s="218">
        <f t="shared" si="0"/>
        <v>26142.39</v>
      </c>
      <c r="T9" s="218">
        <f t="shared" si="0"/>
        <v>22598.025000000001</v>
      </c>
      <c r="U9" s="30">
        <f t="shared" si="0"/>
        <v>47889.06</v>
      </c>
      <c r="V9" s="209">
        <f t="shared" si="0"/>
        <v>63518.960000000006</v>
      </c>
      <c r="W9" s="218">
        <f t="shared" si="0"/>
        <v>76132.654999999999</v>
      </c>
      <c r="X9" s="209">
        <f t="shared" si="0"/>
        <v>21020.04</v>
      </c>
      <c r="Y9" s="209">
        <f t="shared" si="0"/>
        <v>56699.16</v>
      </c>
      <c r="Z9" s="218">
        <f t="shared" si="0"/>
        <v>53398.467499999999</v>
      </c>
      <c r="AA9" s="218">
        <f t="shared" si="0"/>
        <v>45699.347500000003</v>
      </c>
      <c r="AB9" s="30">
        <f t="shared" si="0"/>
        <v>0</v>
      </c>
      <c r="AC9" s="219">
        <f t="shared" ref="AC9:AC19" si="1">I9-SUM(J9:AB9)</f>
        <v>0</v>
      </c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1:1022" x14ac:dyDescent="0.25">
      <c r="A10" s="207"/>
      <c r="B10" s="33"/>
      <c r="C10" s="339" t="s">
        <v>29</v>
      </c>
      <c r="D10" s="339"/>
      <c r="E10" s="339"/>
      <c r="F10" s="339"/>
      <c r="G10" s="213"/>
      <c r="H10" s="29" t="s">
        <v>30</v>
      </c>
      <c r="I10" s="220">
        <v>8786436.4600000009</v>
      </c>
      <c r="J10" s="221">
        <v>7476062.9500000002</v>
      </c>
      <c r="K10" s="220">
        <v>67547</v>
      </c>
      <c r="L10" s="220">
        <v>216667</v>
      </c>
      <c r="M10" s="221">
        <v>64914.64</v>
      </c>
      <c r="N10" s="220">
        <v>75311.48</v>
      </c>
      <c r="O10" s="220">
        <v>86684.23</v>
      </c>
      <c r="P10" s="220">
        <v>128928.93</v>
      </c>
      <c r="Q10" s="220">
        <v>104658</v>
      </c>
      <c r="R10" s="220">
        <v>86666</v>
      </c>
      <c r="S10" s="220">
        <v>42386.64</v>
      </c>
      <c r="T10" s="220">
        <v>25000</v>
      </c>
      <c r="U10" s="221">
        <v>50000</v>
      </c>
      <c r="V10" s="220">
        <v>84113.46</v>
      </c>
      <c r="W10" s="220">
        <v>83338.58</v>
      </c>
      <c r="X10" s="220">
        <v>29759.27</v>
      </c>
      <c r="Y10" s="220">
        <v>56699.16</v>
      </c>
      <c r="Z10" s="222">
        <v>57699.12</v>
      </c>
      <c r="AA10" s="222">
        <v>50000</v>
      </c>
      <c r="AB10" s="221"/>
      <c r="AC10" s="223">
        <f t="shared" si="1"/>
        <v>0</v>
      </c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1:1022" x14ac:dyDescent="0.25">
      <c r="A11" s="207"/>
      <c r="B11" s="332"/>
      <c r="C11" s="332"/>
      <c r="D11" s="333" t="s">
        <v>31</v>
      </c>
      <c r="E11" s="333"/>
      <c r="F11" s="333"/>
      <c r="G11" s="213"/>
      <c r="H11" s="29">
        <v>70</v>
      </c>
      <c r="I11" s="220">
        <v>489112.76</v>
      </c>
      <c r="J11" s="221">
        <v>460460.08199999999</v>
      </c>
      <c r="K11" s="220">
        <v>2547</v>
      </c>
      <c r="L11" s="220"/>
      <c r="M11" s="221"/>
      <c r="N11" s="220"/>
      <c r="O11" s="220">
        <v>2820</v>
      </c>
      <c r="P11" s="220">
        <v>23285.678</v>
      </c>
      <c r="Q11" s="220"/>
      <c r="R11" s="220"/>
      <c r="S11" s="220"/>
      <c r="T11" s="220"/>
      <c r="U11" s="221"/>
      <c r="V11" s="220"/>
      <c r="W11" s="220"/>
      <c r="X11" s="220"/>
      <c r="Y11" s="220"/>
      <c r="Z11" s="222"/>
      <c r="AA11" s="222"/>
      <c r="AB11" s="221"/>
      <c r="AC11" s="223">
        <f t="shared" si="1"/>
        <v>0</v>
      </c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</row>
    <row r="12" spans="1:1022" ht="12.75" customHeight="1" x14ac:dyDescent="0.25">
      <c r="A12" s="207"/>
      <c r="B12" s="17"/>
      <c r="C12" s="17"/>
      <c r="D12" s="334" t="s">
        <v>32</v>
      </c>
      <c r="E12" s="334"/>
      <c r="F12" s="334"/>
      <c r="G12" s="224"/>
      <c r="H12" s="29">
        <v>73</v>
      </c>
      <c r="I12" s="225">
        <v>8228436.4000000004</v>
      </c>
      <c r="J12" s="221">
        <v>6949853.5999999996</v>
      </c>
      <c r="K12" s="226">
        <v>65000</v>
      </c>
      <c r="L12" s="226">
        <v>216667</v>
      </c>
      <c r="M12" s="227">
        <v>64864.639999999999</v>
      </c>
      <c r="N12" s="226">
        <v>75311.48</v>
      </c>
      <c r="O12" s="226">
        <v>83864.23</v>
      </c>
      <c r="P12" s="226">
        <v>104702.13</v>
      </c>
      <c r="Q12" s="226">
        <v>104658</v>
      </c>
      <c r="R12" s="226">
        <v>86666</v>
      </c>
      <c r="S12" s="226">
        <v>42386.64</v>
      </c>
      <c r="T12" s="226">
        <v>25000</v>
      </c>
      <c r="U12" s="227">
        <v>50000</v>
      </c>
      <c r="V12" s="226">
        <v>84113.46</v>
      </c>
      <c r="W12" s="226">
        <v>83338.58</v>
      </c>
      <c r="X12" s="226">
        <v>27612.36</v>
      </c>
      <c r="Y12" s="226">
        <v>56699.16</v>
      </c>
      <c r="Z12" s="228">
        <v>57699.12</v>
      </c>
      <c r="AA12" s="228">
        <v>50000</v>
      </c>
      <c r="AB12" s="227"/>
      <c r="AC12" s="229">
        <f t="shared" si="1"/>
        <v>0</v>
      </c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</row>
    <row r="13" spans="1:1022" ht="25.5" customHeight="1" x14ac:dyDescent="0.25">
      <c r="A13" s="207"/>
      <c r="B13" s="230"/>
      <c r="C13" s="330" t="s">
        <v>33</v>
      </c>
      <c r="D13" s="330"/>
      <c r="E13" s="330"/>
      <c r="F13" s="330"/>
      <c r="G13" s="213"/>
      <c r="H13" s="29" t="s">
        <v>34</v>
      </c>
      <c r="I13" s="225">
        <v>1219403.28</v>
      </c>
      <c r="J13" s="221">
        <v>1094752.7790000001</v>
      </c>
      <c r="K13" s="225">
        <v>249.63</v>
      </c>
      <c r="L13" s="225">
        <v>4376.28</v>
      </c>
      <c r="M13" s="227">
        <v>718.42</v>
      </c>
      <c r="N13" s="225">
        <v>9205.0159999999996</v>
      </c>
      <c r="O13" s="225">
        <v>3768.26</v>
      </c>
      <c r="P13" s="225">
        <v>37370.559999999998</v>
      </c>
      <c r="Q13" s="225">
        <v>3064.21</v>
      </c>
      <c r="R13" s="225"/>
      <c r="S13" s="225">
        <v>16244.25</v>
      </c>
      <c r="T13" s="225">
        <v>2401.9749999999999</v>
      </c>
      <c r="U13" s="227">
        <v>2110.94</v>
      </c>
      <c r="V13" s="225">
        <v>20594.5</v>
      </c>
      <c r="W13" s="225">
        <v>7205.9250000000002</v>
      </c>
      <c r="X13" s="225">
        <v>8739.23</v>
      </c>
      <c r="Y13" s="225"/>
      <c r="Z13" s="231">
        <v>4300.6525000000001</v>
      </c>
      <c r="AA13" s="231">
        <v>4300.6525000000001</v>
      </c>
      <c r="AB13" s="227"/>
      <c r="AC13" s="229">
        <f t="shared" si="1"/>
        <v>0</v>
      </c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</row>
    <row r="14" spans="1:1022" ht="26.25" customHeight="1" x14ac:dyDescent="0.25">
      <c r="A14" s="207"/>
      <c r="B14" s="330" t="s">
        <v>35</v>
      </c>
      <c r="C14" s="330"/>
      <c r="D14" s="330"/>
      <c r="E14" s="330"/>
      <c r="F14" s="330"/>
      <c r="G14" s="213" t="s">
        <v>28</v>
      </c>
      <c r="H14" s="29">
        <v>62</v>
      </c>
      <c r="I14" s="220">
        <v>7214024.0700000003</v>
      </c>
      <c r="J14" s="221">
        <v>5984433.4199999999</v>
      </c>
      <c r="K14" s="220">
        <v>71813.53</v>
      </c>
      <c r="L14" s="220">
        <v>199029.56</v>
      </c>
      <c r="M14" s="221">
        <v>64656.19</v>
      </c>
      <c r="N14" s="220">
        <v>90266.07</v>
      </c>
      <c r="O14" s="220">
        <v>86586.42</v>
      </c>
      <c r="P14" s="220">
        <v>120798.07</v>
      </c>
      <c r="Q14" s="220">
        <v>112096.95</v>
      </c>
      <c r="R14" s="220">
        <v>79920.570000000007</v>
      </c>
      <c r="S14" s="220">
        <v>27930</v>
      </c>
      <c r="T14" s="220">
        <v>24821.040000000001</v>
      </c>
      <c r="U14" s="221">
        <v>36060.410000000003</v>
      </c>
      <c r="V14" s="220">
        <v>59796.24</v>
      </c>
      <c r="W14" s="220">
        <v>73294.3</v>
      </c>
      <c r="X14" s="220">
        <v>25162.52</v>
      </c>
      <c r="Y14" s="220">
        <v>54038.69</v>
      </c>
      <c r="Z14" s="222">
        <v>54086.21</v>
      </c>
      <c r="AA14" s="222">
        <v>49233.88</v>
      </c>
      <c r="AB14" s="221"/>
      <c r="AC14" s="229">
        <f t="shared" si="1"/>
        <v>0</v>
      </c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</row>
    <row r="15" spans="1:1022" ht="38.25" customHeight="1" x14ac:dyDescent="0.25">
      <c r="A15" s="207"/>
      <c r="B15" s="330" t="s">
        <v>36</v>
      </c>
      <c r="C15" s="330"/>
      <c r="D15" s="330"/>
      <c r="E15" s="330"/>
      <c r="F15" s="330"/>
      <c r="G15" s="213" t="s">
        <v>28</v>
      </c>
      <c r="H15" s="29">
        <v>630</v>
      </c>
      <c r="I15" s="225">
        <v>354621.37</v>
      </c>
      <c r="J15" s="221">
        <v>348346.27500000002</v>
      </c>
      <c r="K15" s="225"/>
      <c r="L15" s="225">
        <v>427.61</v>
      </c>
      <c r="M15" s="227"/>
      <c r="N15" s="225">
        <v>1788.932</v>
      </c>
      <c r="O15" s="225"/>
      <c r="P15" s="225">
        <v>1359.8879999999999</v>
      </c>
      <c r="Q15" s="225"/>
      <c r="R15" s="225"/>
      <c r="S15" s="225">
        <v>532.66999999999996</v>
      </c>
      <c r="T15" s="225"/>
      <c r="U15" s="227"/>
      <c r="V15" s="225">
        <v>836.25</v>
      </c>
      <c r="W15" s="225"/>
      <c r="X15" s="225">
        <v>1076.52</v>
      </c>
      <c r="Y15" s="225"/>
      <c r="Z15" s="231">
        <v>126.6125</v>
      </c>
      <c r="AA15" s="231">
        <v>126.6125</v>
      </c>
      <c r="AB15" s="227"/>
      <c r="AC15" s="229">
        <f t="shared" si="1"/>
        <v>0</v>
      </c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</row>
    <row r="16" spans="1:1022" ht="39" customHeight="1" x14ac:dyDescent="0.25">
      <c r="A16" s="207"/>
      <c r="B16" s="330" t="s">
        <v>37</v>
      </c>
      <c r="C16" s="330"/>
      <c r="D16" s="330"/>
      <c r="E16" s="330"/>
      <c r="F16" s="330"/>
      <c r="G16" s="213" t="s">
        <v>28</v>
      </c>
      <c r="H16" s="29" t="s">
        <v>38</v>
      </c>
      <c r="I16" s="225">
        <v>7356.11</v>
      </c>
      <c r="J16" s="221">
        <v>7356.11</v>
      </c>
      <c r="K16" s="225"/>
      <c r="L16" s="225"/>
      <c r="M16" s="227"/>
      <c r="N16" s="225"/>
      <c r="O16" s="225"/>
      <c r="P16" s="225"/>
      <c r="Q16" s="225"/>
      <c r="R16" s="225"/>
      <c r="S16" s="225"/>
      <c r="T16" s="225"/>
      <c r="U16" s="227"/>
      <c r="V16" s="225"/>
      <c r="W16" s="225"/>
      <c r="X16" s="225"/>
      <c r="Y16" s="225"/>
      <c r="Z16" s="231"/>
      <c r="AA16" s="231"/>
      <c r="AB16" s="227"/>
      <c r="AC16" s="229">
        <f t="shared" si="1"/>
        <v>0</v>
      </c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</row>
    <row r="17" spans="1:1022" ht="24.75" customHeight="1" x14ac:dyDescent="0.25">
      <c r="A17" s="207"/>
      <c r="B17" s="330" t="s">
        <v>39</v>
      </c>
      <c r="C17" s="330"/>
      <c r="D17" s="330"/>
      <c r="E17" s="330"/>
      <c r="F17" s="330"/>
      <c r="G17" s="213" t="s">
        <v>28</v>
      </c>
      <c r="H17" s="29" t="s">
        <v>40</v>
      </c>
      <c r="I17" s="225">
        <v>-10447.19</v>
      </c>
      <c r="J17" s="221">
        <v>-10447.19</v>
      </c>
      <c r="K17" s="225"/>
      <c r="L17" s="225"/>
      <c r="M17" s="227"/>
      <c r="N17" s="225"/>
      <c r="O17" s="225"/>
      <c r="P17" s="225"/>
      <c r="Q17" s="225"/>
      <c r="R17" s="225"/>
      <c r="S17" s="225"/>
      <c r="T17" s="225"/>
      <c r="U17" s="227"/>
      <c r="V17" s="225"/>
      <c r="W17" s="225"/>
      <c r="X17" s="225"/>
      <c r="Y17" s="225"/>
      <c r="Z17" s="231"/>
      <c r="AA17" s="231"/>
      <c r="AB17" s="227"/>
      <c r="AC17" s="229">
        <f t="shared" si="1"/>
        <v>0</v>
      </c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</row>
    <row r="18" spans="1:1022" ht="12.75" customHeight="1" x14ac:dyDescent="0.25">
      <c r="A18" s="207"/>
      <c r="B18" s="330" t="s">
        <v>41</v>
      </c>
      <c r="C18" s="330"/>
      <c r="D18" s="330"/>
      <c r="E18" s="330"/>
      <c r="F18" s="330"/>
      <c r="G18" s="213"/>
      <c r="H18" s="29" t="s">
        <v>42</v>
      </c>
      <c r="I18" s="225">
        <v>4837.8599999999997</v>
      </c>
      <c r="J18" s="221">
        <v>1951.027</v>
      </c>
      <c r="K18" s="225">
        <v>935</v>
      </c>
      <c r="L18" s="225">
        <v>651.5</v>
      </c>
      <c r="M18" s="227">
        <v>45</v>
      </c>
      <c r="N18" s="225">
        <v>287.64800000000002</v>
      </c>
      <c r="O18" s="225"/>
      <c r="P18" s="225">
        <v>357.89</v>
      </c>
      <c r="Q18" s="225">
        <v>294</v>
      </c>
      <c r="R18" s="225"/>
      <c r="S18" s="225"/>
      <c r="T18" s="225"/>
      <c r="U18" s="227"/>
      <c r="V18" s="225">
        <v>8.75</v>
      </c>
      <c r="W18" s="225"/>
      <c r="X18" s="225">
        <v>45</v>
      </c>
      <c r="Y18" s="225"/>
      <c r="Z18" s="231">
        <v>131.02250000000001</v>
      </c>
      <c r="AA18" s="231">
        <v>131.02250000000001</v>
      </c>
      <c r="AB18" s="227"/>
      <c r="AC18" s="229">
        <f t="shared" si="1"/>
        <v>0</v>
      </c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</row>
    <row r="19" spans="1:1022" ht="24.75" customHeight="1" x14ac:dyDescent="0.25">
      <c r="A19" s="207"/>
      <c r="B19" s="330" t="s">
        <v>43</v>
      </c>
      <c r="C19" s="330"/>
      <c r="D19" s="330"/>
      <c r="E19" s="330"/>
      <c r="F19" s="330"/>
      <c r="G19" s="213" t="s">
        <v>44</v>
      </c>
      <c r="H19" s="29">
        <v>649</v>
      </c>
      <c r="I19" s="225"/>
      <c r="J19" s="221"/>
      <c r="K19" s="225"/>
      <c r="L19" s="225"/>
      <c r="M19" s="227"/>
      <c r="N19" s="225"/>
      <c r="O19" s="225"/>
      <c r="P19" s="225"/>
      <c r="Q19" s="225"/>
      <c r="R19" s="225"/>
      <c r="S19" s="225"/>
      <c r="T19" s="225"/>
      <c r="U19" s="227"/>
      <c r="V19" s="225"/>
      <c r="W19" s="225"/>
      <c r="X19" s="225"/>
      <c r="Y19" s="225"/>
      <c r="Z19" s="231"/>
      <c r="AA19" s="231"/>
      <c r="AB19" s="227"/>
      <c r="AC19" s="229">
        <f t="shared" si="1"/>
        <v>0</v>
      </c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</row>
    <row r="20" spans="1:1022" x14ac:dyDescent="0.25">
      <c r="A20" s="207"/>
      <c r="B20" s="45"/>
      <c r="C20" s="3"/>
      <c r="D20" s="33"/>
      <c r="E20" s="33"/>
      <c r="F20" s="33"/>
      <c r="G20" s="213"/>
      <c r="H20" s="29"/>
      <c r="I20" s="232"/>
      <c r="J20" s="138"/>
      <c r="K20" s="232"/>
      <c r="L20" s="232"/>
      <c r="M20" s="138"/>
      <c r="N20" s="232"/>
      <c r="O20" s="232"/>
      <c r="P20" s="232"/>
      <c r="Q20" s="232"/>
      <c r="R20" s="232"/>
      <c r="S20" s="232"/>
      <c r="T20" s="232"/>
      <c r="U20" s="138"/>
      <c r="V20" s="232"/>
      <c r="W20" s="232"/>
      <c r="X20" s="232"/>
      <c r="Y20" s="232"/>
      <c r="Z20" s="233"/>
      <c r="AA20" s="233"/>
      <c r="AB20" s="138"/>
      <c r="AC20" s="234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</row>
    <row r="21" spans="1:1022" x14ac:dyDescent="0.25">
      <c r="A21" s="331" t="s">
        <v>45</v>
      </c>
      <c r="B21" s="331"/>
      <c r="C21" s="331"/>
      <c r="D21" s="331"/>
      <c r="E21" s="331"/>
      <c r="F21" s="331"/>
      <c r="G21" s="235" t="s">
        <v>28</v>
      </c>
      <c r="H21" s="50">
        <v>9901</v>
      </c>
      <c r="I21" s="225">
        <f t="shared" ref="I21:AC21" si="2">I9-I14-I15-I16-I17-I18-I19</f>
        <v>-3359.0399999996598</v>
      </c>
      <c r="J21" s="227">
        <f t="shared" si="2"/>
        <v>49670.529000000141</v>
      </c>
      <c r="K21" s="225">
        <f t="shared" si="2"/>
        <v>-5451.1600000000035</v>
      </c>
      <c r="L21" s="225">
        <f t="shared" si="2"/>
        <v>12182.050000000003</v>
      </c>
      <c r="M21" s="227">
        <f t="shared" si="2"/>
        <v>-504.97000000000116</v>
      </c>
      <c r="N21" s="225">
        <f t="shared" si="2"/>
        <v>-26236.186000000016</v>
      </c>
      <c r="O21" s="225">
        <f t="shared" si="2"/>
        <v>-3670.4499999999971</v>
      </c>
      <c r="P21" s="225">
        <f t="shared" si="2"/>
        <v>-30957.47800000001</v>
      </c>
      <c r="Q21" s="225">
        <f t="shared" si="2"/>
        <v>-10797.160000000003</v>
      </c>
      <c r="R21" s="225">
        <f t="shared" si="2"/>
        <v>6745.429999999993</v>
      </c>
      <c r="S21" s="225">
        <f t="shared" si="2"/>
        <v>-2320.2800000000007</v>
      </c>
      <c r="T21" s="225">
        <f t="shared" si="2"/>
        <v>-2223.0149999999994</v>
      </c>
      <c r="U21" s="227">
        <f t="shared" si="2"/>
        <v>11828.649999999994</v>
      </c>
      <c r="V21" s="225">
        <f t="shared" si="2"/>
        <v>2877.7200000000084</v>
      </c>
      <c r="W21" s="225">
        <f t="shared" si="2"/>
        <v>2838.3549999999959</v>
      </c>
      <c r="X21" s="225">
        <f t="shared" si="2"/>
        <v>-5264</v>
      </c>
      <c r="Y21" s="225">
        <f t="shared" si="2"/>
        <v>2660.4700000000012</v>
      </c>
      <c r="Z21" s="231">
        <f t="shared" si="2"/>
        <v>-945.37750000000028</v>
      </c>
      <c r="AA21" s="231">
        <f t="shared" si="2"/>
        <v>-3792.1674999999941</v>
      </c>
      <c r="AB21" s="227">
        <f t="shared" si="2"/>
        <v>0</v>
      </c>
      <c r="AC21" s="229">
        <f t="shared" si="2"/>
        <v>0</v>
      </c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</row>
    <row r="22" spans="1:1022" x14ac:dyDescent="0.25">
      <c r="A22" s="236"/>
      <c r="B22" s="332"/>
      <c r="C22" s="332"/>
      <c r="D22" s="332"/>
      <c r="E22" s="332"/>
      <c r="F22" s="332"/>
      <c r="G22" s="235"/>
      <c r="H22" s="50"/>
      <c r="I22" s="202"/>
      <c r="J22" s="237"/>
      <c r="K22" s="202"/>
      <c r="L22" s="202"/>
      <c r="M22" s="237"/>
      <c r="N22" s="202"/>
      <c r="O22" s="202"/>
      <c r="P22" s="202"/>
      <c r="Q22" s="202"/>
      <c r="R22" s="202"/>
      <c r="S22" s="202"/>
      <c r="T22" s="202"/>
      <c r="U22" s="237"/>
      <c r="V22" s="202"/>
      <c r="W22" s="202"/>
      <c r="X22" s="202"/>
      <c r="Y22" s="202"/>
      <c r="Z22" s="238"/>
      <c r="AA22" s="238"/>
      <c r="AB22" s="237"/>
      <c r="AC22" s="239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</row>
    <row r="23" spans="1:1022" x14ac:dyDescent="0.25">
      <c r="A23" s="240" t="s">
        <v>46</v>
      </c>
      <c r="B23" s="241"/>
      <c r="C23" s="241"/>
      <c r="D23" s="241"/>
      <c r="E23" s="241"/>
      <c r="F23" s="241"/>
      <c r="G23" s="208"/>
      <c r="H23" s="29">
        <v>75</v>
      </c>
      <c r="I23" s="220">
        <v>8745.23</v>
      </c>
      <c r="J23" s="221">
        <v>8745.23</v>
      </c>
      <c r="K23" s="220"/>
      <c r="L23" s="220"/>
      <c r="M23" s="221"/>
      <c r="N23" s="220"/>
      <c r="O23" s="220"/>
      <c r="P23" s="220"/>
      <c r="Q23" s="220"/>
      <c r="R23" s="220"/>
      <c r="S23" s="220"/>
      <c r="T23" s="220"/>
      <c r="U23" s="221"/>
      <c r="V23" s="220"/>
      <c r="W23" s="220"/>
      <c r="X23" s="220"/>
      <c r="Y23" s="220"/>
      <c r="Z23" s="222"/>
      <c r="AA23" s="222"/>
      <c r="AB23" s="221"/>
      <c r="AC23" s="223">
        <f>I23-SUM(J23:AB23)</f>
        <v>0</v>
      </c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</row>
    <row r="24" spans="1:1022" x14ac:dyDescent="0.25">
      <c r="A24" s="240"/>
      <c r="B24" s="241"/>
      <c r="C24" s="241"/>
      <c r="D24" s="241"/>
      <c r="E24" s="241"/>
      <c r="F24" s="241"/>
      <c r="G24" s="208"/>
      <c r="H24" s="29"/>
      <c r="I24" s="202"/>
      <c r="J24" s="237"/>
      <c r="K24" s="202"/>
      <c r="L24" s="202"/>
      <c r="M24" s="237"/>
      <c r="N24" s="202"/>
      <c r="O24" s="202"/>
      <c r="P24" s="202"/>
      <c r="Q24" s="202"/>
      <c r="R24" s="202"/>
      <c r="S24" s="202"/>
      <c r="T24" s="202"/>
      <c r="U24" s="237"/>
      <c r="V24" s="202"/>
      <c r="W24" s="202"/>
      <c r="X24" s="202"/>
      <c r="Y24" s="202"/>
      <c r="Z24" s="238"/>
      <c r="AA24" s="238"/>
      <c r="AB24" s="237"/>
      <c r="AC24" s="239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</row>
    <row r="25" spans="1:1022" x14ac:dyDescent="0.25">
      <c r="A25" s="327" t="s">
        <v>47</v>
      </c>
      <c r="B25" s="327"/>
      <c r="C25" s="327"/>
      <c r="D25" s="327"/>
      <c r="E25" s="327"/>
      <c r="F25" s="327"/>
      <c r="G25" s="208"/>
      <c r="H25" s="29">
        <v>65</v>
      </c>
      <c r="I25" s="242">
        <v>25717.79</v>
      </c>
      <c r="J25" s="221">
        <v>25717.79</v>
      </c>
      <c r="K25" s="242"/>
      <c r="L25" s="242"/>
      <c r="M25" s="243"/>
      <c r="N25" s="242"/>
      <c r="O25" s="242"/>
      <c r="P25" s="242"/>
      <c r="Q25" s="242"/>
      <c r="R25" s="242"/>
      <c r="S25" s="242"/>
      <c r="T25" s="242"/>
      <c r="U25" s="243"/>
      <c r="V25" s="242"/>
      <c r="W25" s="242"/>
      <c r="X25" s="242"/>
      <c r="Y25" s="242"/>
      <c r="Z25" s="244"/>
      <c r="AA25" s="244"/>
      <c r="AB25" s="243"/>
      <c r="AC25" s="245">
        <f>I25-SUM(J25:AB25)</f>
        <v>0</v>
      </c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</row>
    <row r="26" spans="1:1022" x14ac:dyDescent="0.25">
      <c r="A26" s="214"/>
      <c r="B26" s="216"/>
      <c r="C26" s="216"/>
      <c r="D26" s="216"/>
      <c r="E26" s="216"/>
      <c r="F26" s="216"/>
      <c r="G26" s="208"/>
      <c r="H26" s="29"/>
      <c r="I26" s="246"/>
      <c r="J26" s="247"/>
      <c r="K26" s="246"/>
      <c r="L26" s="246"/>
      <c r="M26" s="247"/>
      <c r="N26" s="246"/>
      <c r="O26" s="246"/>
      <c r="P26" s="246"/>
      <c r="Q26" s="246"/>
      <c r="R26" s="246"/>
      <c r="S26" s="246"/>
      <c r="T26" s="246"/>
      <c r="U26" s="247"/>
      <c r="V26" s="246"/>
      <c r="W26" s="246"/>
      <c r="X26" s="246"/>
      <c r="Y26" s="246"/>
      <c r="Z26" s="248"/>
      <c r="AA26" s="248"/>
      <c r="AB26" s="247"/>
      <c r="AC26" s="249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</row>
    <row r="27" spans="1:1022" x14ac:dyDescent="0.25">
      <c r="A27" s="328" t="s">
        <v>48</v>
      </c>
      <c r="B27" s="328"/>
      <c r="C27" s="328"/>
      <c r="D27" s="328"/>
      <c r="E27" s="328"/>
      <c r="F27" s="328"/>
      <c r="G27" s="250" t="s">
        <v>28</v>
      </c>
      <c r="H27" s="29">
        <v>9902</v>
      </c>
      <c r="I27" s="225">
        <f t="shared" ref="I27:AC27" si="3">I21+I23-I25</f>
        <v>-20331.59999999966</v>
      </c>
      <c r="J27" s="227">
        <f t="shared" si="3"/>
        <v>32697.969000000136</v>
      </c>
      <c r="K27" s="225">
        <f t="shared" si="3"/>
        <v>-5451.1600000000035</v>
      </c>
      <c r="L27" s="225">
        <f t="shared" si="3"/>
        <v>12182.050000000003</v>
      </c>
      <c r="M27" s="227">
        <f t="shared" si="3"/>
        <v>-504.97000000000116</v>
      </c>
      <c r="N27" s="225">
        <f t="shared" si="3"/>
        <v>-26236.186000000016</v>
      </c>
      <c r="O27" s="225">
        <f t="shared" si="3"/>
        <v>-3670.4499999999971</v>
      </c>
      <c r="P27" s="225">
        <f t="shared" si="3"/>
        <v>-30957.47800000001</v>
      </c>
      <c r="Q27" s="225">
        <f t="shared" si="3"/>
        <v>-10797.160000000003</v>
      </c>
      <c r="R27" s="225">
        <f t="shared" si="3"/>
        <v>6745.429999999993</v>
      </c>
      <c r="S27" s="225">
        <f t="shared" si="3"/>
        <v>-2320.2800000000007</v>
      </c>
      <c r="T27" s="225">
        <f t="shared" si="3"/>
        <v>-2223.0149999999994</v>
      </c>
      <c r="U27" s="227">
        <f t="shared" si="3"/>
        <v>11828.649999999994</v>
      </c>
      <c r="V27" s="225">
        <f t="shared" si="3"/>
        <v>2877.7200000000084</v>
      </c>
      <c r="W27" s="225">
        <f t="shared" si="3"/>
        <v>2838.3549999999959</v>
      </c>
      <c r="X27" s="225">
        <f t="shared" si="3"/>
        <v>-5264</v>
      </c>
      <c r="Y27" s="225">
        <f t="shared" si="3"/>
        <v>2660.4700000000012</v>
      </c>
      <c r="Z27" s="231">
        <f t="shared" si="3"/>
        <v>-945.37750000000028</v>
      </c>
      <c r="AA27" s="231">
        <f t="shared" si="3"/>
        <v>-3792.1674999999941</v>
      </c>
      <c r="AB27" s="227">
        <f t="shared" si="3"/>
        <v>0</v>
      </c>
      <c r="AC27" s="229">
        <f t="shared" si="3"/>
        <v>0</v>
      </c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</row>
    <row r="28" spans="1:1022" x14ac:dyDescent="0.25">
      <c r="A28" s="207"/>
      <c r="B28" s="17"/>
      <c r="C28" s="17"/>
      <c r="D28" s="17"/>
      <c r="E28" s="17"/>
      <c r="F28" s="17"/>
      <c r="G28" s="208"/>
      <c r="H28" s="29"/>
      <c r="I28" s="232"/>
      <c r="J28" s="138"/>
      <c r="K28" s="232"/>
      <c r="L28" s="232"/>
      <c r="M28" s="138"/>
      <c r="N28" s="232"/>
      <c r="O28" s="232"/>
      <c r="P28" s="232"/>
      <c r="Q28" s="232"/>
      <c r="R28" s="232"/>
      <c r="S28" s="232"/>
      <c r="T28" s="232"/>
      <c r="U28" s="138"/>
      <c r="V28" s="232"/>
      <c r="W28" s="232"/>
      <c r="X28" s="232"/>
      <c r="Y28" s="232"/>
      <c r="Z28" s="233"/>
      <c r="AA28" s="233"/>
      <c r="AB28" s="138"/>
      <c r="AC28" s="234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</row>
    <row r="29" spans="1:1022" x14ac:dyDescent="0.25">
      <c r="A29" s="327" t="s">
        <v>49</v>
      </c>
      <c r="B29" s="327"/>
      <c r="C29" s="327"/>
      <c r="D29" s="327"/>
      <c r="E29" s="327"/>
      <c r="F29" s="327"/>
      <c r="G29" s="208"/>
      <c r="H29" s="29">
        <v>76</v>
      </c>
      <c r="I29" s="220"/>
      <c r="J29" s="221"/>
      <c r="K29" s="220"/>
      <c r="L29" s="220"/>
      <c r="M29" s="221"/>
      <c r="N29" s="220"/>
      <c r="O29" s="220"/>
      <c r="P29" s="220"/>
      <c r="Q29" s="220"/>
      <c r="R29" s="220"/>
      <c r="S29" s="220"/>
      <c r="T29" s="220"/>
      <c r="U29" s="221"/>
      <c r="V29" s="220"/>
      <c r="W29" s="220"/>
      <c r="X29" s="220"/>
      <c r="Y29" s="220"/>
      <c r="Z29" s="222"/>
      <c r="AA29" s="222"/>
      <c r="AB29" s="221"/>
      <c r="AC29" s="223">
        <f>I29-SUM(J29:AB29)</f>
        <v>0</v>
      </c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</row>
    <row r="30" spans="1:1022" x14ac:dyDescent="0.25">
      <c r="A30" s="214"/>
      <c r="B30" s="216"/>
      <c r="C30" s="216"/>
      <c r="D30" s="216"/>
      <c r="E30" s="216"/>
      <c r="F30" s="216"/>
      <c r="G30" s="208"/>
      <c r="H30" s="29"/>
      <c r="I30" s="202"/>
      <c r="J30" s="237"/>
      <c r="K30" s="202"/>
      <c r="L30" s="202"/>
      <c r="M30" s="237"/>
      <c r="N30" s="202"/>
      <c r="O30" s="202"/>
      <c r="P30" s="202"/>
      <c r="Q30" s="202"/>
      <c r="R30" s="202"/>
      <c r="S30" s="202"/>
      <c r="T30" s="202"/>
      <c r="U30" s="237"/>
      <c r="V30" s="202"/>
      <c r="W30" s="202"/>
      <c r="X30" s="202"/>
      <c r="Y30" s="202"/>
      <c r="Z30" s="238"/>
      <c r="AA30" s="238"/>
      <c r="AB30" s="237"/>
      <c r="AC30" s="239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</row>
    <row r="31" spans="1:1022" x14ac:dyDescent="0.25">
      <c r="A31" s="327" t="s">
        <v>50</v>
      </c>
      <c r="B31" s="327"/>
      <c r="C31" s="327"/>
      <c r="D31" s="327"/>
      <c r="E31" s="327"/>
      <c r="F31" s="327"/>
      <c r="G31" s="208"/>
      <c r="H31" s="29">
        <v>66</v>
      </c>
      <c r="I31" s="242"/>
      <c r="J31" s="221"/>
      <c r="K31" s="242"/>
      <c r="L31" s="242"/>
      <c r="M31" s="243"/>
      <c r="N31" s="242"/>
      <c r="O31" s="242"/>
      <c r="P31" s="242"/>
      <c r="Q31" s="242"/>
      <c r="R31" s="242"/>
      <c r="S31" s="242"/>
      <c r="T31" s="242"/>
      <c r="U31" s="243"/>
      <c r="V31" s="242"/>
      <c r="W31" s="242"/>
      <c r="X31" s="242"/>
      <c r="Y31" s="242"/>
      <c r="Z31" s="244"/>
      <c r="AA31" s="244"/>
      <c r="AB31" s="243"/>
      <c r="AC31" s="245">
        <f>I31-SUM(J31:AB31)</f>
        <v>0</v>
      </c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</row>
    <row r="32" spans="1:1022" x14ac:dyDescent="0.25">
      <c r="A32" s="207"/>
      <c r="B32" s="17"/>
      <c r="C32" s="17"/>
      <c r="D32" s="17"/>
      <c r="E32" s="17"/>
      <c r="F32" s="17"/>
      <c r="G32" s="208"/>
      <c r="H32" s="29"/>
      <c r="I32" s="232"/>
      <c r="J32" s="138"/>
      <c r="K32" s="232"/>
      <c r="L32" s="232"/>
      <c r="M32" s="138"/>
      <c r="N32" s="232"/>
      <c r="O32" s="232"/>
      <c r="P32" s="232"/>
      <c r="Q32" s="232"/>
      <c r="R32" s="232"/>
      <c r="S32" s="232"/>
      <c r="T32" s="232"/>
      <c r="U32" s="138"/>
      <c r="V32" s="232"/>
      <c r="W32" s="232"/>
      <c r="X32" s="232"/>
      <c r="Y32" s="232"/>
      <c r="Z32" s="233"/>
      <c r="AA32" s="233"/>
      <c r="AB32" s="138"/>
      <c r="AC32" s="234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</row>
    <row r="33" spans="1:1022" x14ac:dyDescent="0.25">
      <c r="A33" s="329" t="s">
        <v>51</v>
      </c>
      <c r="B33" s="329"/>
      <c r="C33" s="329"/>
      <c r="D33" s="329"/>
      <c r="E33" s="329"/>
      <c r="F33" s="329"/>
      <c r="G33" s="251" t="s">
        <v>28</v>
      </c>
      <c r="H33" s="50">
        <v>9904</v>
      </c>
      <c r="I33" s="225">
        <f t="shared" ref="I33:AC33" si="4">I27+I29-I31</f>
        <v>-20331.59999999966</v>
      </c>
      <c r="J33" s="227">
        <f t="shared" si="4"/>
        <v>32697.969000000136</v>
      </c>
      <c r="K33" s="225">
        <f t="shared" si="4"/>
        <v>-5451.1600000000035</v>
      </c>
      <c r="L33" s="225">
        <f t="shared" si="4"/>
        <v>12182.050000000003</v>
      </c>
      <c r="M33" s="227">
        <f t="shared" si="4"/>
        <v>-504.97000000000116</v>
      </c>
      <c r="N33" s="225">
        <f t="shared" si="4"/>
        <v>-26236.186000000016</v>
      </c>
      <c r="O33" s="225">
        <f t="shared" si="4"/>
        <v>-3670.4499999999971</v>
      </c>
      <c r="P33" s="225">
        <f t="shared" si="4"/>
        <v>-30957.47800000001</v>
      </c>
      <c r="Q33" s="225">
        <f t="shared" si="4"/>
        <v>-10797.160000000003</v>
      </c>
      <c r="R33" s="225">
        <f t="shared" si="4"/>
        <v>6745.429999999993</v>
      </c>
      <c r="S33" s="225">
        <f t="shared" si="4"/>
        <v>-2320.2800000000007</v>
      </c>
      <c r="T33" s="225">
        <f t="shared" si="4"/>
        <v>-2223.0149999999994</v>
      </c>
      <c r="U33" s="227">
        <f t="shared" si="4"/>
        <v>11828.649999999994</v>
      </c>
      <c r="V33" s="225">
        <f t="shared" si="4"/>
        <v>2877.7200000000084</v>
      </c>
      <c r="W33" s="225">
        <f t="shared" si="4"/>
        <v>2838.3549999999959</v>
      </c>
      <c r="X33" s="225">
        <f t="shared" si="4"/>
        <v>-5264</v>
      </c>
      <c r="Y33" s="225">
        <f t="shared" si="4"/>
        <v>2660.4700000000012</v>
      </c>
      <c r="Z33" s="231">
        <f t="shared" si="4"/>
        <v>-945.37750000000028</v>
      </c>
      <c r="AA33" s="231">
        <f t="shared" si="4"/>
        <v>-3792.1674999999941</v>
      </c>
      <c r="AB33" s="227">
        <f t="shared" si="4"/>
        <v>0</v>
      </c>
      <c r="AC33" s="229">
        <f t="shared" si="4"/>
        <v>0</v>
      </c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  <c r="IW33" s="54"/>
      <c r="IX33" s="54"/>
      <c r="IY33" s="54"/>
      <c r="IZ33" s="54"/>
      <c r="JA33" s="54"/>
      <c r="JB33" s="54"/>
      <c r="JC33" s="54"/>
      <c r="JD33" s="54"/>
      <c r="JE33" s="54"/>
      <c r="JF33" s="54"/>
      <c r="JG33" s="54"/>
      <c r="JH33" s="54"/>
      <c r="JI33" s="54"/>
      <c r="JJ33" s="54"/>
      <c r="JK33" s="54"/>
      <c r="JL33" s="54"/>
      <c r="JM33" s="54"/>
      <c r="JN33" s="54"/>
      <c r="JO33" s="54"/>
      <c r="JP33" s="54"/>
      <c r="JQ33" s="54"/>
      <c r="JR33" s="54"/>
      <c r="JS33" s="54"/>
      <c r="JT33" s="54"/>
      <c r="JU33" s="54"/>
      <c r="JV33" s="54"/>
      <c r="JW33" s="54"/>
      <c r="JX33" s="54"/>
      <c r="JY33" s="54"/>
      <c r="JZ33" s="54"/>
      <c r="KA33" s="54"/>
      <c r="KB33" s="54"/>
      <c r="KC33" s="54"/>
      <c r="KD33" s="54"/>
      <c r="KE33" s="54"/>
      <c r="KF33" s="54"/>
      <c r="KG33" s="54"/>
      <c r="KH33" s="54"/>
      <c r="KI33" s="54"/>
      <c r="KJ33" s="54"/>
      <c r="KK33" s="54"/>
      <c r="KL33" s="54"/>
      <c r="KM33" s="54"/>
      <c r="KN33" s="54"/>
      <c r="KO33" s="54"/>
      <c r="KP33" s="54"/>
      <c r="KQ33" s="54"/>
      <c r="KR33" s="54"/>
      <c r="KS33" s="54"/>
      <c r="KT33" s="54"/>
      <c r="KU33" s="54"/>
      <c r="KV33" s="54"/>
      <c r="KW33" s="54"/>
      <c r="KX33" s="54"/>
      <c r="KY33" s="54"/>
      <c r="KZ33" s="54"/>
      <c r="LA33" s="54"/>
      <c r="LB33" s="54"/>
      <c r="LC33" s="54"/>
      <c r="LD33" s="54"/>
      <c r="LE33" s="54"/>
      <c r="LF33" s="54"/>
      <c r="LG33" s="54"/>
      <c r="LH33" s="54"/>
      <c r="LI33" s="54"/>
      <c r="LJ33" s="54"/>
      <c r="LK33" s="54"/>
      <c r="LL33" s="54"/>
      <c r="LM33" s="54"/>
      <c r="LN33" s="54"/>
      <c r="LO33" s="54"/>
      <c r="LP33" s="54"/>
      <c r="LQ33" s="54"/>
      <c r="LR33" s="54"/>
      <c r="LS33" s="54"/>
      <c r="LT33" s="54"/>
      <c r="LU33" s="54"/>
      <c r="LV33" s="54"/>
      <c r="LW33" s="54"/>
      <c r="LX33" s="54"/>
      <c r="LY33" s="54"/>
      <c r="LZ33" s="54"/>
      <c r="MA33" s="54"/>
      <c r="MB33" s="54"/>
      <c r="MC33" s="54"/>
      <c r="MD33" s="54"/>
      <c r="ME33" s="54"/>
      <c r="MF33" s="54"/>
      <c r="MG33" s="54"/>
      <c r="MH33" s="54"/>
      <c r="MI33" s="54"/>
      <c r="MJ33" s="54"/>
      <c r="MK33" s="54"/>
      <c r="ML33" s="54"/>
      <c r="MM33" s="54"/>
      <c r="MN33" s="54"/>
      <c r="MO33" s="54"/>
      <c r="MP33" s="54"/>
      <c r="MQ33" s="54"/>
      <c r="MR33" s="54"/>
      <c r="MS33" s="54"/>
      <c r="MT33" s="54"/>
      <c r="MU33" s="54"/>
      <c r="MV33" s="54"/>
      <c r="MW33" s="54"/>
      <c r="MX33" s="54"/>
      <c r="MY33" s="54"/>
      <c r="MZ33" s="54"/>
      <c r="NA33" s="54"/>
      <c r="NB33" s="54"/>
      <c r="NC33" s="54"/>
      <c r="ND33" s="54"/>
      <c r="NE33" s="54"/>
      <c r="NF33" s="54"/>
      <c r="NG33" s="54"/>
      <c r="NH33" s="54"/>
      <c r="NI33" s="54"/>
      <c r="NJ33" s="54"/>
      <c r="NK33" s="54"/>
      <c r="NL33" s="54"/>
      <c r="NM33" s="54"/>
      <c r="NN33" s="54"/>
      <c r="NO33" s="54"/>
      <c r="NP33" s="54"/>
      <c r="NQ33" s="54"/>
      <c r="NR33" s="54"/>
      <c r="NS33" s="54"/>
      <c r="NT33" s="54"/>
      <c r="NU33" s="54"/>
      <c r="NV33" s="54"/>
      <c r="NW33" s="54"/>
      <c r="NX33" s="54"/>
      <c r="NY33" s="54"/>
      <c r="NZ33" s="54"/>
      <c r="OA33" s="54"/>
      <c r="OB33" s="54"/>
      <c r="OC33" s="54"/>
      <c r="OD33" s="54"/>
      <c r="OE33" s="54"/>
      <c r="OF33" s="54"/>
      <c r="OG33" s="54"/>
      <c r="OH33" s="54"/>
      <c r="OI33" s="54"/>
      <c r="OJ33" s="54"/>
      <c r="OK33" s="54"/>
      <c r="OL33" s="54"/>
      <c r="OM33" s="54"/>
      <c r="ON33" s="54"/>
      <c r="OO33" s="54"/>
      <c r="OP33" s="54"/>
      <c r="OQ33" s="54"/>
      <c r="OR33" s="54"/>
      <c r="OS33" s="54"/>
      <c r="OT33" s="54"/>
      <c r="OU33" s="54"/>
      <c r="OV33" s="54"/>
      <c r="OW33" s="54"/>
      <c r="OX33" s="54"/>
      <c r="OY33" s="54"/>
      <c r="OZ33" s="54"/>
      <c r="PA33" s="54"/>
      <c r="PB33" s="54"/>
      <c r="PC33" s="54"/>
      <c r="PD33" s="54"/>
      <c r="PE33" s="54"/>
      <c r="PF33" s="54"/>
      <c r="PG33" s="54"/>
      <c r="PH33" s="54"/>
      <c r="PI33" s="54"/>
      <c r="PJ33" s="54"/>
      <c r="PK33" s="54"/>
      <c r="PL33" s="54"/>
      <c r="PM33" s="54"/>
      <c r="PN33" s="54"/>
      <c r="PO33" s="54"/>
      <c r="PP33" s="54"/>
      <c r="PQ33" s="54"/>
      <c r="PR33" s="54"/>
      <c r="PS33" s="54"/>
      <c r="PT33" s="54"/>
      <c r="PU33" s="54"/>
      <c r="PV33" s="54"/>
      <c r="PW33" s="54"/>
      <c r="PX33" s="54"/>
      <c r="PY33" s="54"/>
      <c r="PZ33" s="54"/>
      <c r="QA33" s="54"/>
      <c r="QB33" s="54"/>
      <c r="QC33" s="54"/>
      <c r="QD33" s="54"/>
      <c r="QE33" s="54"/>
      <c r="QF33" s="54"/>
      <c r="QG33" s="54"/>
      <c r="QH33" s="54"/>
      <c r="QI33" s="54"/>
      <c r="QJ33" s="54"/>
      <c r="QK33" s="54"/>
      <c r="QL33" s="54"/>
      <c r="QM33" s="54"/>
      <c r="QN33" s="54"/>
      <c r="QO33" s="54"/>
      <c r="QP33" s="54"/>
      <c r="QQ33" s="54"/>
      <c r="QR33" s="54"/>
      <c r="QS33" s="54"/>
      <c r="QT33" s="54"/>
      <c r="QU33" s="54"/>
      <c r="QV33" s="54"/>
      <c r="QW33" s="54"/>
      <c r="QX33" s="54"/>
      <c r="QY33" s="54"/>
      <c r="QZ33" s="54"/>
      <c r="RA33" s="54"/>
      <c r="RB33" s="54"/>
      <c r="RC33" s="54"/>
      <c r="RD33" s="54"/>
      <c r="RE33" s="54"/>
      <c r="RF33" s="54"/>
      <c r="RG33" s="54"/>
      <c r="RH33" s="54"/>
      <c r="RI33" s="54"/>
      <c r="RJ33" s="54"/>
      <c r="RK33" s="54"/>
      <c r="RL33" s="54"/>
      <c r="RM33" s="54"/>
      <c r="RN33" s="54"/>
      <c r="RO33" s="54"/>
      <c r="RP33" s="54"/>
      <c r="RQ33" s="54"/>
      <c r="RR33" s="54"/>
      <c r="RS33" s="54"/>
      <c r="RT33" s="54"/>
      <c r="RU33" s="54"/>
      <c r="RV33" s="54"/>
      <c r="RW33" s="54"/>
      <c r="RX33" s="54"/>
      <c r="RY33" s="54"/>
      <c r="RZ33" s="54"/>
      <c r="SA33" s="54"/>
      <c r="SB33" s="54"/>
      <c r="SC33" s="54"/>
      <c r="SD33" s="54"/>
      <c r="SE33" s="54"/>
      <c r="SF33" s="54"/>
      <c r="SG33" s="54"/>
      <c r="SH33" s="54"/>
      <c r="SI33" s="54"/>
      <c r="SJ33" s="54"/>
      <c r="SK33" s="54"/>
      <c r="SL33" s="54"/>
      <c r="SM33" s="54"/>
      <c r="SN33" s="54"/>
      <c r="SO33" s="54"/>
      <c r="SP33" s="54"/>
      <c r="SQ33" s="54"/>
      <c r="SR33" s="54"/>
      <c r="SS33" s="54"/>
      <c r="ST33" s="54"/>
      <c r="SU33" s="54"/>
      <c r="SV33" s="54"/>
      <c r="SW33" s="54"/>
      <c r="SX33" s="54"/>
      <c r="SY33" s="54"/>
      <c r="SZ33" s="54"/>
      <c r="TA33" s="54"/>
      <c r="TB33" s="54"/>
      <c r="TC33" s="54"/>
      <c r="TD33" s="54"/>
      <c r="TE33" s="54"/>
      <c r="TF33" s="54"/>
      <c r="TG33" s="54"/>
      <c r="TH33" s="54"/>
      <c r="TI33" s="54"/>
      <c r="TJ33" s="54"/>
      <c r="TK33" s="54"/>
      <c r="TL33" s="54"/>
      <c r="TM33" s="54"/>
      <c r="TN33" s="54"/>
      <c r="TO33" s="54"/>
      <c r="TP33" s="54"/>
      <c r="TQ33" s="54"/>
      <c r="TR33" s="54"/>
      <c r="TS33" s="54"/>
      <c r="TT33" s="54"/>
      <c r="TU33" s="54"/>
      <c r="TV33" s="54"/>
      <c r="TW33" s="54"/>
      <c r="TX33" s="54"/>
      <c r="TY33" s="54"/>
      <c r="TZ33" s="54"/>
      <c r="UA33" s="54"/>
      <c r="UB33" s="54"/>
      <c r="UC33" s="54"/>
      <c r="UD33" s="54"/>
      <c r="UE33" s="54"/>
      <c r="UF33" s="54"/>
      <c r="UG33" s="54"/>
      <c r="UH33" s="54"/>
      <c r="UI33" s="54"/>
      <c r="UJ33" s="54"/>
      <c r="UK33" s="54"/>
      <c r="UL33" s="54"/>
      <c r="UM33" s="54"/>
      <c r="UN33" s="54"/>
      <c r="UO33" s="54"/>
      <c r="UP33" s="54"/>
      <c r="UQ33" s="54"/>
      <c r="UR33" s="54"/>
      <c r="US33" s="54"/>
      <c r="UT33" s="54"/>
      <c r="UU33" s="54"/>
      <c r="UV33" s="54"/>
      <c r="UW33" s="54"/>
      <c r="UX33" s="54"/>
      <c r="UY33" s="54"/>
      <c r="UZ33" s="54"/>
      <c r="VA33" s="54"/>
      <c r="VB33" s="54"/>
      <c r="VC33" s="54"/>
      <c r="VD33" s="54"/>
      <c r="VE33" s="54"/>
      <c r="VF33" s="54"/>
      <c r="VG33" s="54"/>
      <c r="VH33" s="54"/>
      <c r="VI33" s="54"/>
      <c r="VJ33" s="54"/>
      <c r="VK33" s="54"/>
      <c r="VL33" s="54"/>
      <c r="VM33" s="54"/>
      <c r="VN33" s="54"/>
      <c r="VO33" s="54"/>
      <c r="VP33" s="54"/>
      <c r="VQ33" s="54"/>
      <c r="VR33" s="54"/>
      <c r="VS33" s="54"/>
      <c r="VT33" s="54"/>
      <c r="VU33" s="54"/>
      <c r="VV33" s="54"/>
      <c r="VW33" s="54"/>
      <c r="VX33" s="54"/>
      <c r="VY33" s="54"/>
      <c r="VZ33" s="54"/>
      <c r="WA33" s="54"/>
      <c r="WB33" s="54"/>
      <c r="WC33" s="54"/>
      <c r="WD33" s="54"/>
      <c r="WE33" s="54"/>
      <c r="WF33" s="54"/>
      <c r="WG33" s="54"/>
      <c r="WH33" s="54"/>
      <c r="WI33" s="54"/>
      <c r="WJ33" s="54"/>
      <c r="WK33" s="54"/>
      <c r="WL33" s="54"/>
      <c r="WM33" s="54"/>
      <c r="WN33" s="54"/>
      <c r="WO33" s="54"/>
      <c r="WP33" s="54"/>
      <c r="WQ33" s="54"/>
      <c r="WR33" s="54"/>
      <c r="WS33" s="54"/>
      <c r="WT33" s="54"/>
      <c r="WU33" s="54"/>
      <c r="WV33" s="54"/>
      <c r="WW33" s="54"/>
      <c r="WX33" s="54"/>
      <c r="WY33" s="54"/>
      <c r="WZ33" s="54"/>
      <c r="XA33" s="54"/>
      <c r="XB33" s="54"/>
      <c r="XC33" s="54"/>
      <c r="XD33" s="54"/>
      <c r="XE33" s="54"/>
      <c r="XF33" s="54"/>
      <c r="XG33" s="54"/>
      <c r="XH33" s="54"/>
      <c r="XI33" s="54"/>
      <c r="XJ33" s="54"/>
      <c r="XK33" s="54"/>
      <c r="XL33" s="54"/>
      <c r="XM33" s="54"/>
      <c r="XN33" s="54"/>
      <c r="XO33" s="54"/>
      <c r="XP33" s="54"/>
      <c r="XQ33" s="54"/>
      <c r="XR33" s="54"/>
      <c r="XS33" s="54"/>
      <c r="XT33" s="54"/>
      <c r="XU33" s="54"/>
      <c r="XV33" s="54"/>
      <c r="XW33" s="54"/>
      <c r="XX33" s="54"/>
      <c r="XY33" s="54"/>
      <c r="XZ33" s="54"/>
      <c r="YA33" s="54"/>
      <c r="YB33" s="54"/>
      <c r="YC33" s="54"/>
      <c r="YD33" s="54"/>
      <c r="YE33" s="54"/>
      <c r="YF33" s="54"/>
      <c r="YG33" s="54"/>
      <c r="YH33" s="54"/>
      <c r="YI33" s="54"/>
      <c r="YJ33" s="54"/>
      <c r="YK33" s="54"/>
      <c r="YL33" s="54"/>
      <c r="YM33" s="54"/>
      <c r="YN33" s="54"/>
      <c r="YO33" s="54"/>
      <c r="YP33" s="54"/>
      <c r="YQ33" s="54"/>
      <c r="YR33" s="54"/>
      <c r="YS33" s="54"/>
      <c r="YT33" s="54"/>
      <c r="YU33" s="54"/>
      <c r="YV33" s="54"/>
      <c r="YW33" s="54"/>
      <c r="YX33" s="54"/>
      <c r="YY33" s="54"/>
      <c r="YZ33" s="54"/>
      <c r="ZA33" s="54"/>
      <c r="ZB33" s="54"/>
      <c r="ZC33" s="54"/>
      <c r="ZD33" s="54"/>
      <c r="ZE33" s="54"/>
      <c r="ZF33" s="54"/>
      <c r="ZG33" s="54"/>
      <c r="ZH33" s="54"/>
      <c r="ZI33" s="54"/>
      <c r="ZJ33" s="54"/>
      <c r="ZK33" s="54"/>
      <c r="ZL33" s="54"/>
      <c r="ZM33" s="54"/>
      <c r="ZN33" s="54"/>
      <c r="ZO33" s="54"/>
      <c r="ZP33" s="54"/>
      <c r="ZQ33" s="54"/>
      <c r="ZR33" s="54"/>
      <c r="ZS33" s="54"/>
      <c r="ZT33" s="54"/>
      <c r="ZU33" s="54"/>
      <c r="ZV33" s="54"/>
      <c r="ZW33" s="54"/>
      <c r="ZX33" s="54"/>
      <c r="ZY33" s="54"/>
      <c r="ZZ33" s="54"/>
      <c r="AAA33" s="54"/>
      <c r="AAB33" s="54"/>
      <c r="AAC33" s="54"/>
      <c r="AAD33" s="54"/>
      <c r="AAE33" s="54"/>
      <c r="AAF33" s="54"/>
      <c r="AAG33" s="54"/>
      <c r="AAH33" s="54"/>
      <c r="AAI33" s="54"/>
      <c r="AAJ33" s="54"/>
      <c r="AAK33" s="54"/>
      <c r="AAL33" s="54"/>
      <c r="AAM33" s="54"/>
      <c r="AAN33" s="54"/>
      <c r="AAO33" s="54"/>
      <c r="AAP33" s="54"/>
      <c r="AAQ33" s="54"/>
      <c r="AAR33" s="54"/>
      <c r="AAS33" s="54"/>
      <c r="AAT33" s="54"/>
      <c r="AAU33" s="54"/>
      <c r="AAV33" s="54"/>
      <c r="AAW33" s="54"/>
      <c r="AAX33" s="54"/>
      <c r="AAY33" s="54"/>
      <c r="AAZ33" s="54"/>
      <c r="ABA33" s="54"/>
      <c r="ABB33" s="54"/>
      <c r="ABC33" s="54"/>
      <c r="ABD33" s="54"/>
      <c r="ABE33" s="54"/>
      <c r="ABF33" s="54"/>
      <c r="ABG33" s="54"/>
      <c r="ABH33" s="54"/>
      <c r="ABI33" s="54"/>
      <c r="ABJ33" s="54"/>
      <c r="ABK33" s="54"/>
      <c r="ABL33" s="54"/>
      <c r="ABM33" s="54"/>
      <c r="ABN33" s="54"/>
      <c r="ABO33" s="54"/>
      <c r="ABP33" s="54"/>
      <c r="ABQ33" s="54"/>
      <c r="ABR33" s="54"/>
      <c r="ABS33" s="54"/>
      <c r="ABT33" s="54"/>
      <c r="ABU33" s="54"/>
      <c r="ABV33" s="54"/>
      <c r="ABW33" s="54"/>
      <c r="ABX33" s="54"/>
      <c r="ABY33" s="54"/>
      <c r="ABZ33" s="54"/>
      <c r="ACA33" s="54"/>
      <c r="ACB33" s="54"/>
      <c r="ACC33" s="54"/>
      <c r="ACD33" s="54"/>
      <c r="ACE33" s="54"/>
      <c r="ACF33" s="54"/>
      <c r="ACG33" s="54"/>
      <c r="ACH33" s="54"/>
      <c r="ACI33" s="54"/>
      <c r="ACJ33" s="54"/>
      <c r="ACK33" s="54"/>
      <c r="ACL33" s="54"/>
      <c r="ACM33" s="54"/>
      <c r="ACN33" s="54"/>
      <c r="ACO33" s="54"/>
      <c r="ACP33" s="54"/>
      <c r="ACQ33" s="54"/>
      <c r="ACR33" s="54"/>
      <c r="ACS33" s="54"/>
      <c r="ACT33" s="54"/>
      <c r="ACU33" s="54"/>
      <c r="ACV33" s="54"/>
      <c r="ACW33" s="54"/>
      <c r="ACX33" s="54"/>
      <c r="ACY33" s="54"/>
      <c r="ACZ33" s="54"/>
      <c r="ADA33" s="54"/>
      <c r="ADB33" s="54"/>
      <c r="ADC33" s="54"/>
      <c r="ADD33" s="54"/>
      <c r="ADE33" s="54"/>
      <c r="ADF33" s="54"/>
      <c r="ADG33" s="54"/>
      <c r="ADH33" s="54"/>
      <c r="ADI33" s="54"/>
      <c r="ADJ33" s="54"/>
      <c r="ADK33" s="54"/>
      <c r="ADL33" s="54"/>
      <c r="ADM33" s="54"/>
      <c r="ADN33" s="54"/>
      <c r="ADO33" s="54"/>
      <c r="ADP33" s="54"/>
      <c r="ADQ33" s="54"/>
      <c r="ADR33" s="54"/>
      <c r="ADS33" s="54"/>
      <c r="ADT33" s="54"/>
      <c r="ADU33" s="54"/>
      <c r="ADV33" s="54"/>
      <c r="ADW33" s="54"/>
      <c r="ADX33" s="54"/>
      <c r="ADY33" s="54"/>
      <c r="ADZ33" s="54"/>
      <c r="AEA33" s="54"/>
      <c r="AEB33" s="54"/>
      <c r="AEC33" s="54"/>
      <c r="AED33" s="54"/>
      <c r="AEE33" s="54"/>
      <c r="AEF33" s="54"/>
      <c r="AEG33" s="54"/>
      <c r="AEH33" s="54"/>
      <c r="AEI33" s="54"/>
      <c r="AEJ33" s="54"/>
      <c r="AEK33" s="54"/>
      <c r="AEL33" s="54"/>
      <c r="AEM33" s="54"/>
      <c r="AEN33" s="54"/>
      <c r="AEO33" s="54"/>
      <c r="AEP33" s="54"/>
      <c r="AEQ33" s="54"/>
      <c r="AER33" s="54"/>
      <c r="AES33" s="54"/>
      <c r="AET33" s="54"/>
      <c r="AEU33" s="54"/>
      <c r="AEV33" s="54"/>
      <c r="AEW33" s="54"/>
      <c r="AEX33" s="54"/>
      <c r="AEY33" s="54"/>
      <c r="AEZ33" s="54"/>
      <c r="AFA33" s="54"/>
      <c r="AFB33" s="54"/>
      <c r="AFC33" s="54"/>
      <c r="AFD33" s="54"/>
      <c r="AFE33" s="54"/>
      <c r="AFF33" s="54"/>
      <c r="AFG33" s="54"/>
      <c r="AFH33" s="54"/>
      <c r="AFI33" s="54"/>
      <c r="AFJ33" s="54"/>
      <c r="AFK33" s="54"/>
      <c r="AFL33" s="54"/>
      <c r="AFM33" s="54"/>
      <c r="AFN33" s="54"/>
      <c r="AFO33" s="54"/>
      <c r="AFP33" s="54"/>
      <c r="AFQ33" s="54"/>
      <c r="AFR33" s="54"/>
      <c r="AFS33" s="54"/>
      <c r="AFT33" s="54"/>
      <c r="AFU33" s="54"/>
      <c r="AFV33" s="54"/>
      <c r="AFW33" s="54"/>
      <c r="AFX33" s="54"/>
      <c r="AFY33" s="54"/>
      <c r="AFZ33" s="54"/>
      <c r="AGA33" s="54"/>
      <c r="AGB33" s="54"/>
      <c r="AGC33" s="54"/>
      <c r="AGD33" s="54"/>
      <c r="AGE33" s="54"/>
      <c r="AGF33" s="54"/>
      <c r="AGG33" s="54"/>
      <c r="AGH33" s="54"/>
      <c r="AGI33" s="54"/>
      <c r="AGJ33" s="54"/>
      <c r="AGK33" s="54"/>
      <c r="AGL33" s="54"/>
      <c r="AGM33" s="54"/>
      <c r="AGN33" s="54"/>
      <c r="AGO33" s="54"/>
      <c r="AGP33" s="54"/>
      <c r="AGQ33" s="54"/>
      <c r="AGR33" s="54"/>
      <c r="AGS33" s="54"/>
      <c r="AGT33" s="54"/>
      <c r="AGU33" s="54"/>
      <c r="AGV33" s="54"/>
      <c r="AGW33" s="54"/>
      <c r="AGX33" s="54"/>
      <c r="AGY33" s="54"/>
      <c r="AGZ33" s="54"/>
      <c r="AHA33" s="54"/>
      <c r="AHB33" s="54"/>
      <c r="AHC33" s="54"/>
      <c r="AHD33" s="54"/>
      <c r="AHE33" s="54"/>
      <c r="AHF33" s="54"/>
      <c r="AHG33" s="54"/>
      <c r="AHH33" s="54"/>
      <c r="AHI33" s="54"/>
      <c r="AHJ33" s="54"/>
      <c r="AHK33" s="54"/>
      <c r="AHL33" s="54"/>
      <c r="AHM33" s="54"/>
      <c r="AHN33" s="54"/>
      <c r="AHO33" s="54"/>
      <c r="AHP33" s="54"/>
      <c r="AHQ33" s="54"/>
      <c r="AHR33" s="54"/>
      <c r="AHS33" s="54"/>
      <c r="AHT33" s="54"/>
      <c r="AHU33" s="54"/>
      <c r="AHV33" s="54"/>
      <c r="AHW33" s="54"/>
      <c r="AHX33" s="54"/>
      <c r="AHY33" s="54"/>
      <c r="AHZ33" s="54"/>
      <c r="AIA33" s="54"/>
      <c r="AIB33" s="54"/>
      <c r="AIC33" s="54"/>
      <c r="AID33" s="54"/>
      <c r="AIE33" s="54"/>
      <c r="AIF33" s="54"/>
      <c r="AIG33" s="54"/>
      <c r="AIH33" s="54"/>
      <c r="AII33" s="54"/>
      <c r="AIJ33" s="54"/>
      <c r="AIK33" s="54"/>
      <c r="AIL33" s="54"/>
      <c r="AIM33" s="54"/>
      <c r="AIN33" s="54"/>
      <c r="AIO33" s="54"/>
      <c r="AIP33" s="54"/>
      <c r="AIQ33" s="54"/>
      <c r="AIR33" s="54"/>
      <c r="AIS33" s="54"/>
      <c r="AIT33" s="54"/>
      <c r="AIU33" s="54"/>
      <c r="AIV33" s="54"/>
      <c r="AIW33" s="54"/>
      <c r="AIX33" s="54"/>
      <c r="AIY33" s="54"/>
      <c r="AIZ33" s="54"/>
      <c r="AJA33" s="54"/>
      <c r="AJB33" s="54"/>
      <c r="AJC33" s="54"/>
      <c r="AJD33" s="54"/>
      <c r="AJE33" s="54"/>
      <c r="AJF33" s="54"/>
      <c r="AJG33" s="54"/>
      <c r="AJH33" s="54"/>
      <c r="AJI33" s="54"/>
      <c r="AJJ33" s="54"/>
      <c r="AJK33" s="54"/>
      <c r="AJL33" s="54"/>
      <c r="AJM33" s="54"/>
      <c r="AJN33" s="54"/>
      <c r="AJO33" s="54"/>
      <c r="AJP33" s="54"/>
      <c r="AJQ33" s="54"/>
      <c r="AJR33" s="54"/>
      <c r="AJS33" s="54"/>
      <c r="AJT33" s="54"/>
      <c r="AJU33" s="54"/>
      <c r="AJV33" s="54"/>
      <c r="AJW33" s="54"/>
      <c r="AJX33" s="54"/>
      <c r="AJY33" s="54"/>
      <c r="AJZ33" s="54"/>
      <c r="AKA33" s="54"/>
      <c r="AKB33" s="54"/>
      <c r="AKC33" s="54"/>
      <c r="AKD33" s="54"/>
      <c r="AKE33" s="54"/>
      <c r="AKF33" s="54"/>
      <c r="AKG33" s="54"/>
      <c r="AKH33" s="54"/>
      <c r="AKI33" s="54"/>
      <c r="AKJ33" s="54"/>
      <c r="AKK33" s="54"/>
      <c r="AKL33" s="54"/>
      <c r="AKM33" s="54"/>
      <c r="AKN33" s="54"/>
      <c r="AKO33" s="54"/>
      <c r="AKP33" s="54"/>
      <c r="AKQ33" s="54"/>
      <c r="AKR33" s="54"/>
      <c r="AKS33" s="54"/>
      <c r="AKT33" s="54"/>
      <c r="AKU33" s="54"/>
      <c r="AKV33" s="54"/>
      <c r="AKW33" s="54"/>
      <c r="AKX33" s="54"/>
      <c r="AKY33" s="54"/>
      <c r="AKZ33" s="54"/>
      <c r="ALA33" s="54"/>
      <c r="ALB33" s="54"/>
      <c r="ALC33" s="54"/>
      <c r="ALD33" s="54"/>
      <c r="ALE33" s="54"/>
      <c r="ALF33" s="54"/>
      <c r="ALG33" s="54"/>
      <c r="ALH33" s="54"/>
      <c r="ALI33" s="54"/>
      <c r="ALJ33" s="54"/>
      <c r="ALK33" s="54"/>
      <c r="ALL33" s="54"/>
      <c r="ALM33" s="54"/>
      <c r="ALN33" s="54"/>
      <c r="ALO33" s="54"/>
      <c r="ALP33" s="54"/>
      <c r="ALQ33" s="54"/>
      <c r="ALR33" s="54"/>
      <c r="ALS33" s="54"/>
      <c r="ALT33" s="54"/>
      <c r="ALU33" s="54"/>
      <c r="ALV33" s="54"/>
      <c r="ALW33" s="54"/>
      <c r="ALX33" s="54"/>
      <c r="ALY33" s="54"/>
      <c r="ALZ33" s="54"/>
      <c r="AMA33" s="54"/>
      <c r="AMB33" s="54"/>
      <c r="AMC33" s="54"/>
      <c r="AMD33" s="54"/>
      <c r="AME33" s="54"/>
      <c r="AMF33" s="54"/>
      <c r="AMG33" s="54"/>
      <c r="AMH33" s="54"/>
    </row>
    <row r="34" spans="1:1022" ht="8.25" customHeight="1" x14ac:dyDescent="0.25">
      <c r="A34" s="252"/>
      <c r="B34" s="253"/>
      <c r="C34" s="253"/>
      <c r="D34" s="253"/>
      <c r="E34" s="253"/>
      <c r="F34" s="253"/>
      <c r="G34" s="254"/>
      <c r="H34" s="253"/>
      <c r="I34" s="242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6"/>
      <c r="Y34" s="256"/>
      <c r="Z34" s="257"/>
      <c r="AA34" s="257"/>
      <c r="AB34" s="255"/>
      <c r="AC34" s="258"/>
    </row>
  </sheetData>
  <mergeCells count="23">
    <mergeCell ref="C10:F10"/>
    <mergeCell ref="A1:J1"/>
    <mergeCell ref="A2:I2"/>
    <mergeCell ref="A5:H5"/>
    <mergeCell ref="A6:F6"/>
    <mergeCell ref="A8:F8"/>
    <mergeCell ref="B22:F22"/>
    <mergeCell ref="B11:C11"/>
    <mergeCell ref="D11:F11"/>
    <mergeCell ref="D12:F12"/>
    <mergeCell ref="C13:F13"/>
    <mergeCell ref="B14:F14"/>
    <mergeCell ref="B15:F15"/>
    <mergeCell ref="B16:F16"/>
    <mergeCell ref="B17:F17"/>
    <mergeCell ref="B18:F18"/>
    <mergeCell ref="B19:F19"/>
    <mergeCell ref="A21:F21"/>
    <mergeCell ref="A25:F25"/>
    <mergeCell ref="A27:F27"/>
    <mergeCell ref="A29:F29"/>
    <mergeCell ref="A31:F31"/>
    <mergeCell ref="A33:F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>
      <selection activeCell="A14" sqref="A14"/>
    </sheetView>
  </sheetViews>
  <sheetFormatPr defaultRowHeight="15" x14ac:dyDescent="0.25"/>
  <cols>
    <col min="1" max="1" width="24.42578125" customWidth="1"/>
    <col min="2" max="2" width="29.140625" customWidth="1"/>
    <col min="3" max="3" width="21.140625" customWidth="1"/>
    <col min="4" max="4" width="19.140625" customWidth="1"/>
  </cols>
  <sheetData>
    <row r="1" spans="1:4" ht="18" x14ac:dyDescent="0.25">
      <c r="A1" s="259" t="s">
        <v>52</v>
      </c>
    </row>
    <row r="2" spans="1:4" ht="18" x14ac:dyDescent="0.25">
      <c r="A2" s="259"/>
    </row>
    <row r="3" spans="1:4" ht="15.75" x14ac:dyDescent="0.25">
      <c r="A3" s="260" t="s">
        <v>125</v>
      </c>
      <c r="B3" s="260"/>
    </row>
    <row r="5" spans="1:4" x14ac:dyDescent="0.25">
      <c r="A5" s="261">
        <v>73</v>
      </c>
      <c r="B5" s="262" t="s">
        <v>32</v>
      </c>
      <c r="C5" s="262"/>
      <c r="D5" s="263">
        <f>SUM(D6:D8)+D9</f>
        <v>8228436.4000000013</v>
      </c>
    </row>
    <row r="6" spans="1:4" x14ac:dyDescent="0.25">
      <c r="A6" s="264" t="s">
        <v>53</v>
      </c>
      <c r="B6" s="265" t="s">
        <v>54</v>
      </c>
      <c r="C6" s="265"/>
      <c r="D6" s="266"/>
    </row>
    <row r="7" spans="1:4" x14ac:dyDescent="0.25">
      <c r="A7" s="264" t="s">
        <v>55</v>
      </c>
      <c r="B7" s="267" t="s">
        <v>56</v>
      </c>
      <c r="C7" s="267"/>
      <c r="D7" s="266">
        <v>3147.58</v>
      </c>
    </row>
    <row r="8" spans="1:4" x14ac:dyDescent="0.25">
      <c r="A8" s="264" t="s">
        <v>57</v>
      </c>
      <c r="B8" s="267" t="s">
        <v>58</v>
      </c>
      <c r="C8" s="267"/>
      <c r="D8" s="266"/>
    </row>
    <row r="9" spans="1:4" ht="63.75" x14ac:dyDescent="0.25">
      <c r="A9" s="268" t="s">
        <v>138</v>
      </c>
      <c r="B9" s="269" t="s">
        <v>139</v>
      </c>
      <c r="C9" s="269"/>
      <c r="D9" s="270">
        <f>SUM(D11:D64)</f>
        <v>8225288.8200000012</v>
      </c>
    </row>
    <row r="10" spans="1:4" x14ac:dyDescent="0.25">
      <c r="A10" s="271" t="s">
        <v>61</v>
      </c>
      <c r="B10" s="272" t="s">
        <v>62</v>
      </c>
      <c r="C10" s="271" t="s">
        <v>22</v>
      </c>
      <c r="D10" s="273" t="s">
        <v>63</v>
      </c>
    </row>
    <row r="11" spans="1:4" x14ac:dyDescent="0.25">
      <c r="A11" s="274" t="s">
        <v>4</v>
      </c>
      <c r="B11" s="275" t="s">
        <v>140</v>
      </c>
      <c r="C11" s="276" t="s">
        <v>4</v>
      </c>
      <c r="D11" s="266">
        <v>6359454.2599999998</v>
      </c>
    </row>
    <row r="12" spans="1:4" x14ac:dyDescent="0.25">
      <c r="A12" s="274" t="s">
        <v>65</v>
      </c>
      <c r="B12" s="275" t="s">
        <v>141</v>
      </c>
      <c r="C12" s="276" t="s">
        <v>4</v>
      </c>
      <c r="D12" s="277">
        <v>287427.07</v>
      </c>
    </row>
    <row r="13" spans="1:4" s="286" customFormat="1" x14ac:dyDescent="0.25">
      <c r="A13" s="284" t="s">
        <v>4</v>
      </c>
      <c r="B13" s="267" t="s">
        <v>134</v>
      </c>
      <c r="C13" s="281" t="s">
        <v>134</v>
      </c>
      <c r="D13" s="285">
        <v>216667</v>
      </c>
    </row>
    <row r="14" spans="1:4" s="286" customFormat="1" x14ac:dyDescent="0.25">
      <c r="A14" s="287" t="s">
        <v>142</v>
      </c>
      <c r="B14" s="288" t="s">
        <v>143</v>
      </c>
      <c r="C14" s="283" t="s">
        <v>4</v>
      </c>
      <c r="D14" s="285">
        <v>165706.65</v>
      </c>
    </row>
    <row r="15" spans="1:4" s="286" customFormat="1" x14ac:dyDescent="0.25">
      <c r="A15" s="289" t="s">
        <v>78</v>
      </c>
      <c r="B15" s="288" t="s">
        <v>144</v>
      </c>
      <c r="C15" s="283" t="s">
        <v>145</v>
      </c>
      <c r="D15" s="290">
        <v>104658</v>
      </c>
    </row>
    <row r="16" spans="1:4" s="286" customFormat="1" x14ac:dyDescent="0.25">
      <c r="A16" s="269" t="s">
        <v>146</v>
      </c>
      <c r="B16" s="267" t="s">
        <v>136</v>
      </c>
      <c r="C16" s="281" t="s">
        <v>136</v>
      </c>
      <c r="D16" s="285">
        <v>86666</v>
      </c>
    </row>
    <row r="17" spans="1:4" s="286" customFormat="1" x14ac:dyDescent="0.25">
      <c r="A17" s="284" t="s">
        <v>4</v>
      </c>
      <c r="B17" s="267" t="s">
        <v>95</v>
      </c>
      <c r="C17" s="281" t="s">
        <v>96</v>
      </c>
      <c r="D17" s="290">
        <v>83864.23</v>
      </c>
    </row>
    <row r="18" spans="1:4" s="286" customFormat="1" x14ac:dyDescent="0.25">
      <c r="A18" s="289" t="s">
        <v>147</v>
      </c>
      <c r="B18" s="288" t="s">
        <v>148</v>
      </c>
      <c r="C18" s="283" t="s">
        <v>14</v>
      </c>
      <c r="D18" s="285">
        <v>72133.259999999995</v>
      </c>
    </row>
    <row r="19" spans="1:4" s="286" customFormat="1" x14ac:dyDescent="0.25">
      <c r="A19" s="289" t="s">
        <v>4</v>
      </c>
      <c r="B19" s="288" t="s">
        <v>5</v>
      </c>
      <c r="C19" s="283" t="s">
        <v>5</v>
      </c>
      <c r="D19" s="290">
        <v>65000</v>
      </c>
    </row>
    <row r="20" spans="1:4" s="286" customFormat="1" x14ac:dyDescent="0.25">
      <c r="A20" s="269" t="s">
        <v>4</v>
      </c>
      <c r="B20" s="267" t="s">
        <v>149</v>
      </c>
      <c r="C20" s="281" t="s">
        <v>135</v>
      </c>
      <c r="D20" s="290">
        <v>64864.639999999999</v>
      </c>
    </row>
    <row r="21" spans="1:4" s="286" customFormat="1" x14ac:dyDescent="0.25">
      <c r="A21" s="269" t="s">
        <v>150</v>
      </c>
      <c r="B21" s="267" t="s">
        <v>103</v>
      </c>
      <c r="C21" s="281" t="s">
        <v>13</v>
      </c>
      <c r="D21" s="285">
        <v>61626.73</v>
      </c>
    </row>
    <row r="22" spans="1:4" s="286" customFormat="1" ht="26.25" x14ac:dyDescent="0.25">
      <c r="A22" s="289" t="s">
        <v>151</v>
      </c>
      <c r="B22" s="288" t="s">
        <v>152</v>
      </c>
      <c r="C22" s="283" t="s">
        <v>20</v>
      </c>
      <c r="D22" s="285">
        <v>57699.12</v>
      </c>
    </row>
    <row r="23" spans="1:4" s="286" customFormat="1" x14ac:dyDescent="0.25">
      <c r="A23" s="269" t="s">
        <v>153</v>
      </c>
      <c r="B23" s="267" t="s">
        <v>154</v>
      </c>
      <c r="C23" s="281" t="s">
        <v>18</v>
      </c>
      <c r="D23" s="285">
        <v>56699.16</v>
      </c>
    </row>
    <row r="24" spans="1:4" s="286" customFormat="1" x14ac:dyDescent="0.25">
      <c r="A24" s="289" t="s">
        <v>118</v>
      </c>
      <c r="B24" s="288" t="s">
        <v>155</v>
      </c>
      <c r="C24" s="283" t="s">
        <v>156</v>
      </c>
      <c r="D24" s="285">
        <v>56315.25</v>
      </c>
    </row>
    <row r="25" spans="1:4" s="286" customFormat="1" x14ac:dyDescent="0.25">
      <c r="A25" s="269" t="s">
        <v>69</v>
      </c>
      <c r="B25" s="267" t="s">
        <v>129</v>
      </c>
      <c r="C25" s="281" t="s">
        <v>137</v>
      </c>
      <c r="D25" s="290">
        <v>50000</v>
      </c>
    </row>
    <row r="26" spans="1:4" s="286" customFormat="1" ht="25.5" x14ac:dyDescent="0.25">
      <c r="A26" s="269" t="s">
        <v>147</v>
      </c>
      <c r="B26" s="267" t="s">
        <v>152</v>
      </c>
      <c r="C26" s="281" t="s">
        <v>21</v>
      </c>
      <c r="D26" s="290">
        <v>50000</v>
      </c>
    </row>
    <row r="27" spans="1:4" s="286" customFormat="1" x14ac:dyDescent="0.25">
      <c r="A27" s="269" t="s">
        <v>78</v>
      </c>
      <c r="B27" s="267" t="s">
        <v>144</v>
      </c>
      <c r="C27" s="281" t="s">
        <v>156</v>
      </c>
      <c r="D27" s="290">
        <v>48386.879999999997</v>
      </c>
    </row>
    <row r="28" spans="1:4" s="286" customFormat="1" x14ac:dyDescent="0.25">
      <c r="A28" s="269" t="s">
        <v>157</v>
      </c>
      <c r="B28" s="267" t="s">
        <v>129</v>
      </c>
      <c r="C28" s="281" t="s">
        <v>11</v>
      </c>
      <c r="D28" s="290">
        <v>42386.64</v>
      </c>
    </row>
    <row r="29" spans="1:4" s="286" customFormat="1" ht="25.5" x14ac:dyDescent="0.25">
      <c r="A29" s="284" t="s">
        <v>4</v>
      </c>
      <c r="B29" s="267" t="s">
        <v>158</v>
      </c>
      <c r="C29" s="281" t="s">
        <v>124</v>
      </c>
      <c r="D29" s="285">
        <v>28876.799999999999</v>
      </c>
    </row>
    <row r="30" spans="1:4" s="286" customFormat="1" x14ac:dyDescent="0.25">
      <c r="A30" s="269" t="s">
        <v>83</v>
      </c>
      <c r="B30" s="267" t="s">
        <v>129</v>
      </c>
      <c r="C30" s="281" t="s">
        <v>12</v>
      </c>
      <c r="D30" s="290">
        <v>25000</v>
      </c>
    </row>
    <row r="31" spans="1:4" s="286" customFormat="1" ht="25.5" x14ac:dyDescent="0.25">
      <c r="A31" s="269" t="s">
        <v>71</v>
      </c>
      <c r="B31" s="267" t="s">
        <v>159</v>
      </c>
      <c r="C31" s="281" t="s">
        <v>124</v>
      </c>
      <c r="D31" s="290">
        <v>25000</v>
      </c>
    </row>
    <row r="32" spans="1:4" s="286" customFormat="1" x14ac:dyDescent="0.25">
      <c r="A32" s="289" t="s">
        <v>78</v>
      </c>
      <c r="B32" s="288" t="s">
        <v>144</v>
      </c>
      <c r="C32" s="283" t="s">
        <v>17</v>
      </c>
      <c r="D32" s="290">
        <v>25000</v>
      </c>
    </row>
    <row r="33" spans="1:4" s="286" customFormat="1" x14ac:dyDescent="0.25">
      <c r="A33" s="269" t="s">
        <v>78</v>
      </c>
      <c r="B33" s="267" t="s">
        <v>66</v>
      </c>
      <c r="C33" s="281" t="s">
        <v>13</v>
      </c>
      <c r="D33" s="290">
        <v>22486.73</v>
      </c>
    </row>
    <row r="34" spans="1:4" s="286" customFormat="1" x14ac:dyDescent="0.25">
      <c r="A34" s="269" t="s">
        <v>160</v>
      </c>
      <c r="B34" s="267" t="s">
        <v>161</v>
      </c>
      <c r="C34" s="281" t="s">
        <v>4</v>
      </c>
      <c r="D34" s="290">
        <v>17916.32</v>
      </c>
    </row>
    <row r="35" spans="1:4" s="286" customFormat="1" x14ac:dyDescent="0.25">
      <c r="A35" s="269" t="s">
        <v>76</v>
      </c>
      <c r="B35" s="267" t="s">
        <v>143</v>
      </c>
      <c r="C35" s="281" t="s">
        <v>4</v>
      </c>
      <c r="D35" s="285">
        <v>16741.09</v>
      </c>
    </row>
    <row r="36" spans="1:4" s="286" customFormat="1" x14ac:dyDescent="0.25">
      <c r="A36" s="269" t="s">
        <v>69</v>
      </c>
      <c r="B36" s="267" t="s">
        <v>162</v>
      </c>
      <c r="C36" s="281" t="s">
        <v>4</v>
      </c>
      <c r="D36" s="290">
        <v>13559.68</v>
      </c>
    </row>
    <row r="37" spans="1:4" s="286" customFormat="1" ht="26.25" x14ac:dyDescent="0.25">
      <c r="A37" s="287" t="s">
        <v>4</v>
      </c>
      <c r="B37" s="288" t="s">
        <v>128</v>
      </c>
      <c r="C37" s="283" t="s">
        <v>124</v>
      </c>
      <c r="D37" s="290">
        <v>13334.68</v>
      </c>
    </row>
    <row r="38" spans="1:4" s="286" customFormat="1" x14ac:dyDescent="0.25">
      <c r="A38" s="269" t="s">
        <v>163</v>
      </c>
      <c r="B38" s="267" t="s">
        <v>164</v>
      </c>
      <c r="C38" s="281" t="s">
        <v>4</v>
      </c>
      <c r="D38" s="290">
        <v>12500</v>
      </c>
    </row>
    <row r="39" spans="1:4" s="286" customFormat="1" x14ac:dyDescent="0.25">
      <c r="A39" s="284" t="s">
        <v>4</v>
      </c>
      <c r="B39" s="267" t="s">
        <v>165</v>
      </c>
      <c r="C39" s="281" t="s">
        <v>4</v>
      </c>
      <c r="D39" s="285">
        <v>10811</v>
      </c>
    </row>
    <row r="40" spans="1:4" s="286" customFormat="1" x14ac:dyDescent="0.25">
      <c r="A40" s="269" t="s">
        <v>71</v>
      </c>
      <c r="B40" s="267" t="s">
        <v>166</v>
      </c>
      <c r="C40" s="281" t="s">
        <v>4</v>
      </c>
      <c r="D40" s="290">
        <v>9536.9599999999991</v>
      </c>
    </row>
    <row r="41" spans="1:4" s="286" customFormat="1" ht="26.25" x14ac:dyDescent="0.25">
      <c r="A41" s="289" t="s">
        <v>4</v>
      </c>
      <c r="B41" s="288" t="s">
        <v>167</v>
      </c>
      <c r="C41" s="283" t="s">
        <v>124</v>
      </c>
      <c r="D41" s="290">
        <v>8100</v>
      </c>
    </row>
    <row r="42" spans="1:4" s="286" customFormat="1" x14ac:dyDescent="0.25">
      <c r="A42" s="269" t="s">
        <v>4</v>
      </c>
      <c r="B42" s="267" t="s">
        <v>168</v>
      </c>
      <c r="C42" s="281" t="s">
        <v>4</v>
      </c>
      <c r="D42" s="285">
        <v>7800</v>
      </c>
    </row>
    <row r="43" spans="1:4" s="286" customFormat="1" x14ac:dyDescent="0.25">
      <c r="A43" s="289" t="s">
        <v>169</v>
      </c>
      <c r="B43" s="288" t="s">
        <v>66</v>
      </c>
      <c r="C43" s="283" t="s">
        <v>4</v>
      </c>
      <c r="D43" s="290">
        <v>7000</v>
      </c>
    </row>
    <row r="44" spans="1:4" s="286" customFormat="1" x14ac:dyDescent="0.25">
      <c r="A44" s="289" t="s">
        <v>71</v>
      </c>
      <c r="B44" s="288" t="s">
        <v>143</v>
      </c>
      <c r="C44" s="283" t="s">
        <v>4</v>
      </c>
      <c r="D44" s="290">
        <v>6250</v>
      </c>
    </row>
    <row r="45" spans="1:4" s="286" customFormat="1" x14ac:dyDescent="0.25">
      <c r="A45" s="269" t="s">
        <v>170</v>
      </c>
      <c r="B45" s="267" t="s">
        <v>171</v>
      </c>
      <c r="C45" s="281" t="s">
        <v>4</v>
      </c>
      <c r="D45" s="285">
        <v>6024</v>
      </c>
    </row>
    <row r="46" spans="1:4" s="286" customFormat="1" x14ac:dyDescent="0.25">
      <c r="A46" s="289" t="s">
        <v>151</v>
      </c>
      <c r="B46" s="288" t="s">
        <v>148</v>
      </c>
      <c r="C46" s="283" t="s">
        <v>14</v>
      </c>
      <c r="D46" s="285">
        <v>5602.66</v>
      </c>
    </row>
    <row r="47" spans="1:4" s="286" customFormat="1" x14ac:dyDescent="0.25">
      <c r="A47" s="269" t="s">
        <v>172</v>
      </c>
      <c r="B47" s="267" t="s">
        <v>141</v>
      </c>
      <c r="C47" s="281" t="s">
        <v>4</v>
      </c>
      <c r="D47" s="285">
        <v>5600</v>
      </c>
    </row>
    <row r="48" spans="1:4" s="286" customFormat="1" x14ac:dyDescent="0.25">
      <c r="A48" s="269" t="s">
        <v>173</v>
      </c>
      <c r="B48" s="267" t="s">
        <v>129</v>
      </c>
      <c r="C48" s="281" t="s">
        <v>4</v>
      </c>
      <c r="D48" s="290">
        <v>5000</v>
      </c>
    </row>
    <row r="49" spans="1:4" s="286" customFormat="1" x14ac:dyDescent="0.25">
      <c r="A49" s="269" t="s">
        <v>4</v>
      </c>
      <c r="B49" s="267" t="s">
        <v>174</v>
      </c>
      <c r="C49" s="281" t="s">
        <v>4</v>
      </c>
      <c r="D49" s="285">
        <v>3950</v>
      </c>
    </row>
    <row r="50" spans="1:4" s="286" customFormat="1" x14ac:dyDescent="0.25">
      <c r="A50" s="269" t="s">
        <v>78</v>
      </c>
      <c r="B50" s="267" t="s">
        <v>175</v>
      </c>
      <c r="C50" s="281" t="s">
        <v>4</v>
      </c>
      <c r="D50" s="290">
        <v>3750</v>
      </c>
    </row>
    <row r="51" spans="1:4" s="286" customFormat="1" x14ac:dyDescent="0.25">
      <c r="A51" s="269" t="s">
        <v>176</v>
      </c>
      <c r="B51" s="267" t="s">
        <v>143</v>
      </c>
      <c r="C51" s="281" t="s">
        <v>4</v>
      </c>
      <c r="D51" s="290">
        <v>3030</v>
      </c>
    </row>
    <row r="52" spans="1:4" s="286" customFormat="1" x14ac:dyDescent="0.25">
      <c r="A52" s="269" t="s">
        <v>177</v>
      </c>
      <c r="B52" s="267" t="s">
        <v>148</v>
      </c>
      <c r="C52" s="281" t="s">
        <v>14</v>
      </c>
      <c r="D52" s="290">
        <v>2801.33</v>
      </c>
    </row>
    <row r="53" spans="1:4" s="286" customFormat="1" x14ac:dyDescent="0.25">
      <c r="A53" s="269" t="s">
        <v>178</v>
      </c>
      <c r="B53" s="267" t="s">
        <v>148</v>
      </c>
      <c r="C53" s="281" t="s">
        <v>14</v>
      </c>
      <c r="D53" s="285">
        <v>2801.33</v>
      </c>
    </row>
    <row r="54" spans="1:4" s="286" customFormat="1" x14ac:dyDescent="0.25">
      <c r="A54" s="289" t="s">
        <v>78</v>
      </c>
      <c r="B54" s="288" t="s">
        <v>144</v>
      </c>
      <c r="C54" s="283" t="s">
        <v>4</v>
      </c>
      <c r="D54" s="290">
        <v>2800</v>
      </c>
    </row>
    <row r="55" spans="1:4" s="286" customFormat="1" x14ac:dyDescent="0.25">
      <c r="A55" s="289" t="s">
        <v>74</v>
      </c>
      <c r="B55" s="288" t="s">
        <v>75</v>
      </c>
      <c r="C55" s="283" t="s">
        <v>4</v>
      </c>
      <c r="D55" s="290">
        <v>1973.58</v>
      </c>
    </row>
    <row r="56" spans="1:4" s="286" customFormat="1" x14ac:dyDescent="0.25">
      <c r="A56" s="269" t="s">
        <v>76</v>
      </c>
      <c r="B56" s="267" t="s">
        <v>77</v>
      </c>
      <c r="C56" s="281" t="s">
        <v>4</v>
      </c>
      <c r="D56" s="290">
        <v>1860</v>
      </c>
    </row>
    <row r="57" spans="1:4" s="286" customFormat="1" x14ac:dyDescent="0.25">
      <c r="A57" s="289" t="s">
        <v>4</v>
      </c>
      <c r="B57" s="288" t="s">
        <v>141</v>
      </c>
      <c r="C57" s="283" t="s">
        <v>4</v>
      </c>
      <c r="D57" s="285">
        <v>1663.06</v>
      </c>
    </row>
    <row r="58" spans="1:4" s="286" customFormat="1" x14ac:dyDescent="0.25">
      <c r="A58" s="269" t="s">
        <v>132</v>
      </c>
      <c r="B58" s="267" t="s">
        <v>179</v>
      </c>
      <c r="C58" s="281" t="s">
        <v>4</v>
      </c>
      <c r="D58" s="290">
        <v>1189.75</v>
      </c>
    </row>
    <row r="59" spans="1:4" s="286" customFormat="1" x14ac:dyDescent="0.25">
      <c r="A59" s="269" t="s">
        <v>180</v>
      </c>
      <c r="B59" s="267" t="s">
        <v>181</v>
      </c>
      <c r="C59" s="281" t="s">
        <v>4</v>
      </c>
      <c r="D59" s="290">
        <v>1101.08</v>
      </c>
    </row>
    <row r="60" spans="1:4" s="286" customFormat="1" x14ac:dyDescent="0.25">
      <c r="A60" s="269" t="s">
        <v>68</v>
      </c>
      <c r="B60" s="267" t="s">
        <v>182</v>
      </c>
      <c r="C60" s="281" t="s">
        <v>4</v>
      </c>
      <c r="D60" s="285">
        <v>-1663.06</v>
      </c>
    </row>
    <row r="61" spans="1:4" x14ac:dyDescent="0.25">
      <c r="A61" s="280" t="s">
        <v>68</v>
      </c>
      <c r="B61" s="275" t="s">
        <v>182</v>
      </c>
      <c r="C61" s="276" t="s">
        <v>4</v>
      </c>
      <c r="D61" s="277">
        <v>-1663.06</v>
      </c>
    </row>
    <row r="62" spans="1:4" x14ac:dyDescent="0.25">
      <c r="A62" s="280"/>
      <c r="B62" s="275"/>
      <c r="C62" s="276"/>
      <c r="D62" s="277"/>
    </row>
    <row r="63" spans="1:4" x14ac:dyDescent="0.25">
      <c r="A63" s="282"/>
      <c r="B63" s="278"/>
      <c r="C63" s="279"/>
      <c r="D63" s="266"/>
    </row>
    <row r="64" spans="1:4" x14ac:dyDescent="0.25">
      <c r="D64" s="27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aag_x0020_nummer xmlns="e58823c3-9226-4bb7-a434-941750dd9581" xsi:nil="true"/>
    <dossiernummer xmlns="e58823c3-9226-4bb7-a434-941750dd958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5915AD95C66D4DA87DFF3AF555BDAF" ma:contentTypeVersion="3" ma:contentTypeDescription="Een nieuw document maken." ma:contentTypeScope="" ma:versionID="b89bbd0d09405f89a02fcb80abfcd489">
  <xsd:schema xmlns:xsd="http://www.w3.org/2001/XMLSchema" xmlns:xs="http://www.w3.org/2001/XMLSchema" xmlns:p="http://schemas.microsoft.com/office/2006/metadata/properties" xmlns:ns2="e58823c3-9226-4bb7-a434-941750dd9581" targetNamespace="http://schemas.microsoft.com/office/2006/metadata/properties" ma:root="true" ma:fieldsID="c870eaddf530558e2783b93f80590d3d" ns2:_="">
    <xsd:import namespace="e58823c3-9226-4bb7-a434-941750dd9581"/>
    <xsd:element name="properties">
      <xsd:complexType>
        <xsd:sequence>
          <xsd:element name="documentManagement">
            <xsd:complexType>
              <xsd:all>
                <xsd:element ref="ns2:Vraag_x0020_nummer" minOccurs="0"/>
                <xsd:element ref="ns2:dossier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823c3-9226-4bb7-a434-941750dd9581" elementFormDefault="qualified">
    <xsd:import namespace="http://schemas.microsoft.com/office/2006/documentManagement/types"/>
    <xsd:import namespace="http://schemas.microsoft.com/office/infopath/2007/PartnerControls"/>
    <xsd:element name="Vraag_x0020_nummer" ma:index="1" nillable="true" ma:displayName="Vraag nummer" ma:description="Geef hier het nummer van de VOU in" ma:internalName="Vraag_x0020_nummer" ma:percentage="FALSE">
      <xsd:simpleType>
        <xsd:restriction base="dms:Number"/>
      </xsd:simpleType>
    </xsd:element>
    <xsd:element name="dossiernummer" ma:index="2" nillable="true" ma:displayName="dossiernummer" ma:description="het nummer dat een dossier krijgt vanuit het postregistratiesysteem = een uniek nummer" ma:internalName="dossiernumm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Inhoudstype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954AD7-9D6E-43AE-A353-8728C888DD54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e58823c3-9226-4bb7-a434-941750dd9581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7C99F5A-119D-41FA-A8BE-392AED22E6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E52E29-E185-4EAF-9DE3-1C65CCA612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8823c3-9226-4bb7-a434-941750dd9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RRAC14</vt:lpstr>
      <vt:lpstr>14Detail73</vt:lpstr>
      <vt:lpstr>RRAC15</vt:lpstr>
      <vt:lpstr>15Detail73</vt:lpstr>
      <vt:lpstr>RRAC16</vt:lpstr>
      <vt:lpstr>16Detail73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 Droogenbroeck, Daniel</dc:creator>
  <cp:lastModifiedBy>Van Neste, Ulrike</cp:lastModifiedBy>
  <dcterms:created xsi:type="dcterms:W3CDTF">2017-12-21T12:43:36Z</dcterms:created>
  <dcterms:modified xsi:type="dcterms:W3CDTF">2018-01-03T08:31:59Z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0x0101009A5915AD95C66D4DA87DFF3AF555BDAF</vt:lpwstr>
  </property>
  <property fmtid="{D5CDD505-2E9C-101B-9397-08002B2CF9AE}" pid="3" name="_docset_NoMedatataSyncRequired">
    <vt:lpwstr>False</vt:lpwstr>
  </property>
</Properties>
</file>