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4_4_Premies\Kabinetsnota's-Schriftelijke vragen\2017\Schriftelijke vragen\361_Wachtlijst premies\"/>
    </mc:Choice>
  </mc:AlternateContent>
  <bookViews>
    <workbookView xWindow="0" yWindow="0" windowWidth="18432" windowHeight="7062"/>
  </bookViews>
  <sheets>
    <sheet name="Blad1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4" i="1" l="1"/>
  <c r="H264" i="1"/>
  <c r="H455" i="1"/>
  <c r="H454" i="1"/>
  <c r="I454" i="1" s="1"/>
  <c r="H453" i="1"/>
  <c r="I453" i="1" s="1"/>
  <c r="J453" i="1" s="1"/>
  <c r="H452" i="1"/>
  <c r="H451" i="1"/>
  <c r="H450" i="1"/>
  <c r="I450" i="1" s="1"/>
  <c r="H246" i="1"/>
  <c r="I246" i="1" s="1"/>
  <c r="J246" i="1" s="1"/>
  <c r="H245" i="1"/>
  <c r="H243" i="1"/>
  <c r="H449" i="1"/>
  <c r="I449" i="1" s="1"/>
  <c r="H448" i="1"/>
  <c r="I448" i="1" s="1"/>
  <c r="J448" i="1" s="1"/>
  <c r="H447" i="1"/>
  <c r="H238" i="1"/>
  <c r="H446" i="1"/>
  <c r="I446" i="1" s="1"/>
  <c r="J446" i="1" s="1"/>
  <c r="H235" i="1"/>
  <c r="I235" i="1" s="1"/>
  <c r="J235" i="1" s="1"/>
  <c r="H445" i="1"/>
  <c r="H444" i="1"/>
  <c r="H443" i="1"/>
  <c r="I443" i="1" s="1"/>
  <c r="J443" i="1" s="1"/>
  <c r="H228" i="1"/>
  <c r="I228" i="1" s="1"/>
  <c r="J228" i="1" s="1"/>
  <c r="H442" i="1"/>
  <c r="H227" i="1"/>
  <c r="H441" i="1"/>
  <c r="I441" i="1" s="1"/>
  <c r="J441" i="1" s="1"/>
  <c r="H440" i="1"/>
  <c r="I440" i="1" s="1"/>
  <c r="J440" i="1" s="1"/>
  <c r="H439" i="1"/>
  <c r="H223" i="1"/>
  <c r="H220" i="1"/>
  <c r="I220" i="1" s="1"/>
  <c r="J220" i="1" s="1"/>
  <c r="H438" i="1"/>
  <c r="I438" i="1" s="1"/>
  <c r="J438" i="1" s="1"/>
  <c r="H437" i="1"/>
  <c r="H436" i="1"/>
  <c r="H435" i="1"/>
  <c r="I435" i="1" s="1"/>
  <c r="J435" i="1" s="1"/>
  <c r="H434" i="1"/>
  <c r="I434" i="1" s="1"/>
  <c r="J434" i="1" s="1"/>
  <c r="H433" i="1"/>
  <c r="H432" i="1"/>
  <c r="H431" i="1"/>
  <c r="I431" i="1" s="1"/>
  <c r="J431" i="1" s="1"/>
  <c r="H430" i="1"/>
  <c r="I430" i="1" s="1"/>
  <c r="J430" i="1" s="1"/>
  <c r="H429" i="1"/>
  <c r="H428" i="1"/>
  <c r="H207" i="1"/>
  <c r="I207" i="1" s="1"/>
  <c r="H206" i="1"/>
  <c r="H203" i="1"/>
  <c r="I203" i="1" s="1"/>
  <c r="J203" i="1" s="1"/>
  <c r="H427" i="1"/>
  <c r="I427" i="1" s="1"/>
  <c r="J427" i="1" s="1"/>
  <c r="H426" i="1"/>
  <c r="H425" i="1"/>
  <c r="I425" i="1" s="1"/>
  <c r="H200" i="1"/>
  <c r="I200" i="1" s="1"/>
  <c r="J200" i="1" s="1"/>
  <c r="H424" i="1"/>
  <c r="I424" i="1" s="1"/>
  <c r="J424" i="1" s="1"/>
  <c r="H423" i="1"/>
  <c r="I423" i="1" s="1"/>
  <c r="H198" i="1"/>
  <c r="H422" i="1"/>
  <c r="I422" i="1" s="1"/>
  <c r="J422" i="1" s="1"/>
  <c r="H421" i="1"/>
  <c r="I421" i="1" s="1"/>
  <c r="J421" i="1" s="1"/>
  <c r="H420" i="1"/>
  <c r="H419" i="1"/>
  <c r="I419" i="1" s="1"/>
  <c r="H195" i="1"/>
  <c r="I195" i="1" s="1"/>
  <c r="J195" i="1" s="1"/>
  <c r="H418" i="1"/>
  <c r="I418" i="1" s="1"/>
  <c r="J418" i="1" s="1"/>
  <c r="H417" i="1"/>
  <c r="I417" i="1" s="1"/>
  <c r="H194" i="1"/>
  <c r="H193" i="1"/>
  <c r="I193" i="1" s="1"/>
  <c r="J193" i="1" s="1"/>
  <c r="H416" i="1"/>
  <c r="I416" i="1" s="1"/>
  <c r="J416" i="1" s="1"/>
  <c r="H415" i="1"/>
  <c r="H192" i="1"/>
  <c r="I192" i="1" s="1"/>
  <c r="H414" i="1"/>
  <c r="I414" i="1" s="1"/>
  <c r="J414" i="1" s="1"/>
  <c r="H413" i="1"/>
  <c r="I413" i="1" s="1"/>
  <c r="J413" i="1" s="1"/>
  <c r="H190" i="1"/>
  <c r="I190" i="1" s="1"/>
  <c r="H412" i="1"/>
  <c r="H411" i="1"/>
  <c r="I411" i="1" s="1"/>
  <c r="J411" i="1" s="1"/>
  <c r="H410" i="1"/>
  <c r="I410" i="1" s="1"/>
  <c r="J410" i="1" s="1"/>
  <c r="H188" i="1"/>
  <c r="H186" i="1"/>
  <c r="I186" i="1" s="1"/>
  <c r="H409" i="1"/>
  <c r="I409" i="1" s="1"/>
  <c r="J409" i="1" s="1"/>
  <c r="H408" i="1"/>
  <c r="I408" i="1" s="1"/>
  <c r="J408" i="1" s="1"/>
  <c r="H407" i="1"/>
  <c r="I407" i="1" s="1"/>
  <c r="H173" i="1"/>
  <c r="H172" i="1"/>
  <c r="I172" i="1" s="1"/>
  <c r="J172" i="1" s="1"/>
  <c r="H406" i="1"/>
  <c r="I406" i="1" s="1"/>
  <c r="J406" i="1" s="1"/>
  <c r="H405" i="1"/>
  <c r="H404" i="1"/>
  <c r="I404" i="1" s="1"/>
  <c r="H169" i="1"/>
  <c r="I169" i="1" s="1"/>
  <c r="J169" i="1" s="1"/>
  <c r="H403" i="1"/>
  <c r="I403" i="1" s="1"/>
  <c r="J403" i="1" s="1"/>
  <c r="H402" i="1"/>
  <c r="I402" i="1" s="1"/>
  <c r="H401" i="1"/>
  <c r="H400" i="1"/>
  <c r="I400" i="1" s="1"/>
  <c r="J400" i="1" s="1"/>
  <c r="H399" i="1"/>
  <c r="I399" i="1" s="1"/>
  <c r="J399" i="1" s="1"/>
  <c r="H162" i="1"/>
  <c r="H398" i="1"/>
  <c r="I398" i="1" s="1"/>
  <c r="H397" i="1"/>
  <c r="I397" i="1" s="1"/>
  <c r="J397" i="1" s="1"/>
  <c r="H396" i="1"/>
  <c r="I396" i="1" s="1"/>
  <c r="J396" i="1" s="1"/>
  <c r="H395" i="1"/>
  <c r="I395" i="1" s="1"/>
  <c r="H394" i="1"/>
  <c r="H393" i="1"/>
  <c r="I393" i="1" s="1"/>
  <c r="J393" i="1" s="1"/>
  <c r="I159" i="1"/>
  <c r="J159" i="1" s="1"/>
  <c r="H392" i="1"/>
  <c r="I392" i="1" s="1"/>
  <c r="J392" i="1" s="1"/>
  <c r="H158" i="1"/>
  <c r="I158" i="1" s="1"/>
  <c r="J158" i="1" s="1"/>
  <c r="H157" i="1"/>
  <c r="I157" i="1" s="1"/>
  <c r="J157" i="1" s="1"/>
  <c r="H391" i="1"/>
  <c r="I391" i="1" s="1"/>
  <c r="H390" i="1"/>
  <c r="H389" i="1"/>
  <c r="I389" i="1" s="1"/>
  <c r="J389" i="1" s="1"/>
  <c r="H388" i="1"/>
  <c r="I388" i="1" s="1"/>
  <c r="J388" i="1" s="1"/>
  <c r="H387" i="1"/>
  <c r="I387" i="1" s="1"/>
  <c r="J387" i="1" s="1"/>
  <c r="H386" i="1"/>
  <c r="H154" i="1"/>
  <c r="I154" i="1" s="1"/>
  <c r="J154" i="1" s="1"/>
  <c r="H385" i="1"/>
  <c r="I385" i="1" s="1"/>
  <c r="J385" i="1" s="1"/>
  <c r="H150" i="1"/>
  <c r="H384" i="1"/>
  <c r="H149" i="1"/>
  <c r="I149" i="1" s="1"/>
  <c r="J149" i="1" s="1"/>
  <c r="H383" i="1"/>
  <c r="I383" i="1" s="1"/>
  <c r="J383" i="1" s="1"/>
  <c r="H382" i="1"/>
  <c r="I382" i="1" s="1"/>
  <c r="H381" i="1"/>
  <c r="I381" i="1" s="1"/>
  <c r="J381" i="1" s="1"/>
  <c r="H380" i="1"/>
  <c r="I380" i="1" s="1"/>
  <c r="J380" i="1" s="1"/>
  <c r="H145" i="1"/>
  <c r="I145" i="1" s="1"/>
  <c r="J145" i="1" s="1"/>
  <c r="H142" i="1"/>
  <c r="I142" i="1" s="1"/>
  <c r="H141" i="1"/>
  <c r="H379" i="1"/>
  <c r="I379" i="1" s="1"/>
  <c r="J379" i="1" s="1"/>
  <c r="H378" i="1"/>
  <c r="I378" i="1" s="1"/>
  <c r="J378" i="1" s="1"/>
  <c r="H377" i="1"/>
  <c r="I377" i="1" s="1"/>
  <c r="J377" i="1" s="1"/>
  <c r="H376" i="1"/>
  <c r="H375" i="1"/>
  <c r="I375" i="1" s="1"/>
  <c r="J375" i="1" s="1"/>
  <c r="H127" i="1"/>
  <c r="I127" i="1" s="1"/>
  <c r="J127" i="1" s="1"/>
  <c r="H126" i="1"/>
  <c r="H374" i="1"/>
  <c r="H373" i="1"/>
  <c r="I373" i="1" s="1"/>
  <c r="J373" i="1" s="1"/>
  <c r="H372" i="1"/>
  <c r="I372" i="1" s="1"/>
  <c r="J372" i="1" s="1"/>
  <c r="H371" i="1"/>
  <c r="I371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H118" i="1"/>
  <c r="H366" i="1"/>
  <c r="I366" i="1" s="1"/>
  <c r="J366" i="1" s="1"/>
  <c r="H365" i="1"/>
  <c r="I365" i="1" s="1"/>
  <c r="J365" i="1" s="1"/>
  <c r="H107" i="1"/>
  <c r="I107" i="1" s="1"/>
  <c r="J107" i="1" s="1"/>
  <c r="H106" i="1"/>
  <c r="I106" i="1" s="1"/>
  <c r="J106" i="1" s="1"/>
  <c r="H364" i="1"/>
  <c r="I364" i="1" s="1"/>
  <c r="J364" i="1" s="1"/>
  <c r="E364" i="1"/>
  <c r="H102" i="1"/>
  <c r="I102" i="1" s="1"/>
  <c r="H363" i="1"/>
  <c r="H97" i="1"/>
  <c r="I97" i="1" s="1"/>
  <c r="H96" i="1"/>
  <c r="I96" i="1" s="1"/>
  <c r="H362" i="1"/>
  <c r="I362" i="1" s="1"/>
  <c r="H361" i="1"/>
  <c r="H360" i="1"/>
  <c r="I360" i="1" s="1"/>
  <c r="H359" i="1"/>
  <c r="I359" i="1" s="1"/>
  <c r="H90" i="1"/>
  <c r="I90" i="1" s="1"/>
  <c r="H358" i="1"/>
  <c r="I358" i="1" s="1"/>
  <c r="H88" i="1"/>
  <c r="I88" i="1" s="1"/>
  <c r="H357" i="1"/>
  <c r="I357" i="1" s="1"/>
  <c r="H356" i="1"/>
  <c r="H86" i="1"/>
  <c r="I86" i="1" s="1"/>
  <c r="H85" i="1"/>
  <c r="I85" i="1" s="1"/>
  <c r="H355" i="1"/>
  <c r="I355" i="1" s="1"/>
  <c r="H82" i="1"/>
  <c r="H81" i="1"/>
  <c r="I81" i="1" s="1"/>
  <c r="H354" i="1"/>
  <c r="I354" i="1" s="1"/>
  <c r="H353" i="1"/>
  <c r="I353" i="1" s="1"/>
  <c r="H352" i="1"/>
  <c r="H351" i="1"/>
  <c r="I351" i="1" s="1"/>
  <c r="H350" i="1"/>
  <c r="I350" i="1" s="1"/>
  <c r="H349" i="1"/>
  <c r="I349" i="1" s="1"/>
  <c r="H348" i="1"/>
  <c r="H72" i="1"/>
  <c r="H71" i="1"/>
  <c r="I71" i="1" s="1"/>
  <c r="H347" i="1"/>
  <c r="H67" i="1"/>
  <c r="I67" i="1" s="1"/>
  <c r="H66" i="1"/>
  <c r="H346" i="1"/>
  <c r="I346" i="1" s="1"/>
  <c r="H345" i="1"/>
  <c r="I345" i="1" s="1"/>
  <c r="H65" i="1"/>
  <c r="J65" i="1" s="1"/>
  <c r="H64" i="1"/>
  <c r="I64" i="1" s="1"/>
  <c r="H63" i="1"/>
  <c r="H344" i="1"/>
  <c r="I344" i="1" s="1"/>
  <c r="H343" i="1"/>
  <c r="H342" i="1"/>
  <c r="I342" i="1" s="1"/>
  <c r="H341" i="1"/>
  <c r="H340" i="1"/>
  <c r="I340" i="1" s="1"/>
  <c r="H339" i="1"/>
  <c r="I339" i="1" s="1"/>
  <c r="H338" i="1"/>
  <c r="I338" i="1" s="1"/>
  <c r="H60" i="1"/>
  <c r="H337" i="1"/>
  <c r="I337" i="1" s="1"/>
  <c r="H57" i="1"/>
  <c r="I57" i="1" s="1"/>
  <c r="H56" i="1"/>
  <c r="I56" i="1" s="1"/>
  <c r="H336" i="1"/>
  <c r="H335" i="1"/>
  <c r="I335" i="1" s="1"/>
  <c r="H55" i="1"/>
  <c r="I55" i="1" s="1"/>
  <c r="H334" i="1"/>
  <c r="I334" i="1" s="1"/>
  <c r="H333" i="1"/>
  <c r="H50" i="1"/>
  <c r="H49" i="1"/>
  <c r="I49" i="1" s="1"/>
  <c r="H47" i="1"/>
  <c r="H332" i="1"/>
  <c r="H331" i="1"/>
  <c r="I331" i="1" s="1"/>
  <c r="H330" i="1"/>
  <c r="I330" i="1" s="1"/>
  <c r="H42" i="1"/>
  <c r="I42" i="1" s="1"/>
  <c r="H329" i="1"/>
  <c r="H328" i="1"/>
  <c r="I328" i="1" s="1"/>
  <c r="H327" i="1"/>
  <c r="I327" i="1" s="1"/>
  <c r="H38" i="1"/>
  <c r="I38" i="1" s="1"/>
  <c r="H37" i="1"/>
  <c r="H326" i="1"/>
  <c r="I326" i="1" s="1"/>
  <c r="H325" i="1"/>
  <c r="I325" i="1" s="1"/>
  <c r="H36" i="1"/>
  <c r="H324" i="1"/>
  <c r="I324" i="1" s="1"/>
  <c r="J324" i="1" s="1"/>
  <c r="H323" i="1"/>
  <c r="I323" i="1" s="1"/>
  <c r="J323" i="1" s="1"/>
  <c r="H322" i="1"/>
  <c r="I322" i="1" s="1"/>
  <c r="J322" i="1" s="1"/>
  <c r="H321" i="1"/>
  <c r="I321" i="1" s="1"/>
  <c r="J321" i="1" s="1"/>
  <c r="H32" i="1"/>
  <c r="I32" i="1" s="1"/>
  <c r="J32" i="1" s="1"/>
  <c r="H320" i="1"/>
  <c r="I320" i="1" s="1"/>
  <c r="J320" i="1" s="1"/>
  <c r="H29" i="1"/>
  <c r="H319" i="1"/>
  <c r="H318" i="1"/>
  <c r="H317" i="1"/>
  <c r="H316" i="1"/>
  <c r="H315" i="1"/>
  <c r="H24" i="1"/>
  <c r="H23" i="1"/>
  <c r="H22" i="1"/>
  <c r="H314" i="1"/>
  <c r="H313" i="1"/>
  <c r="H312" i="1"/>
  <c r="H21" i="1"/>
  <c r="H311" i="1"/>
  <c r="H310" i="1"/>
  <c r="H20" i="1"/>
  <c r="H309" i="1"/>
  <c r="H308" i="1"/>
  <c r="H19" i="1"/>
  <c r="H307" i="1"/>
  <c r="I307" i="1" s="1"/>
  <c r="J307" i="1" s="1"/>
  <c r="H306" i="1"/>
  <c r="I306" i="1" s="1"/>
  <c r="J306" i="1" s="1"/>
  <c r="H305" i="1"/>
  <c r="I305" i="1" s="1"/>
  <c r="J305" i="1" s="1"/>
  <c r="H18" i="1"/>
  <c r="I18" i="1" s="1"/>
  <c r="J18" i="1" s="1"/>
  <c r="H304" i="1"/>
  <c r="I304" i="1" s="1"/>
  <c r="J304" i="1" s="1"/>
  <c r="H303" i="1"/>
  <c r="I303" i="1" s="1"/>
  <c r="J303" i="1" s="1"/>
  <c r="H302" i="1"/>
  <c r="H17" i="1"/>
  <c r="I17" i="1" s="1"/>
  <c r="H301" i="1"/>
  <c r="H300" i="1"/>
  <c r="I300" i="1" s="1"/>
  <c r="H16" i="1"/>
  <c r="H15" i="1"/>
  <c r="I15" i="1" s="1"/>
  <c r="H14" i="1"/>
  <c r="H13" i="1"/>
  <c r="H299" i="1"/>
  <c r="H298" i="1"/>
  <c r="H297" i="1"/>
  <c r="H296" i="1"/>
  <c r="H295" i="1"/>
  <c r="H294" i="1"/>
  <c r="H293" i="1"/>
  <c r="H292" i="1"/>
  <c r="H12" i="1"/>
  <c r="H11" i="1"/>
  <c r="H291" i="1"/>
  <c r="H10" i="1"/>
  <c r="H9" i="1"/>
  <c r="H8" i="1"/>
  <c r="H7" i="1"/>
  <c r="H290" i="1"/>
  <c r="H6" i="1"/>
  <c r="H5" i="1"/>
  <c r="H4" i="1"/>
  <c r="H289" i="1"/>
  <c r="H288" i="1"/>
  <c r="H287" i="1"/>
  <c r="H3" i="1"/>
  <c r="J286" i="1"/>
  <c r="J280" i="1"/>
  <c r="J279" i="1"/>
  <c r="J277" i="1"/>
  <c r="J276" i="1"/>
  <c r="J275" i="1"/>
  <c r="H263" i="1"/>
  <c r="H262" i="1"/>
  <c r="I262" i="1" s="1"/>
  <c r="H258" i="1"/>
  <c r="I258" i="1" s="1"/>
  <c r="H257" i="1"/>
  <c r="I257" i="1" s="1"/>
  <c r="H256" i="1"/>
  <c r="H254" i="1"/>
  <c r="I254" i="1" s="1"/>
  <c r="H253" i="1"/>
  <c r="H251" i="1"/>
  <c r="H244" i="1"/>
  <c r="I244" i="1" s="1"/>
  <c r="J244" i="1" s="1"/>
  <c r="H242" i="1"/>
  <c r="H241" i="1"/>
  <c r="H237" i="1"/>
  <c r="J237" i="1" s="1"/>
  <c r="H236" i="1"/>
  <c r="H234" i="1"/>
  <c r="H231" i="1"/>
  <c r="I231" i="1" s="1"/>
  <c r="H226" i="1"/>
  <c r="H225" i="1"/>
  <c r="J225" i="1" s="1"/>
  <c r="H222" i="1"/>
  <c r="I222" i="1" s="1"/>
  <c r="H219" i="1"/>
  <c r="H218" i="1"/>
  <c r="I218" i="1" s="1"/>
  <c r="H215" i="1"/>
  <c r="I215" i="1" s="1"/>
  <c r="H214" i="1"/>
  <c r="I214" i="1" s="1"/>
  <c r="H213" i="1"/>
  <c r="H212" i="1"/>
  <c r="I212" i="1" s="1"/>
  <c r="H197" i="1"/>
  <c r="I197" i="1" s="1"/>
  <c r="H187" i="1"/>
  <c r="J187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74" i="1"/>
  <c r="I174" i="1" s="1"/>
  <c r="J174" i="1" s="1"/>
  <c r="H168" i="1"/>
  <c r="I168" i="1" s="1"/>
  <c r="J168" i="1" s="1"/>
  <c r="H164" i="1"/>
  <c r="I164" i="1" s="1"/>
  <c r="J164" i="1" s="1"/>
  <c r="H163" i="1"/>
  <c r="I163" i="1" s="1"/>
  <c r="J163" i="1" s="1"/>
  <c r="H161" i="1"/>
  <c r="I161" i="1" s="1"/>
  <c r="J161" i="1" s="1"/>
  <c r="H155" i="1"/>
  <c r="I155" i="1" s="1"/>
  <c r="J155" i="1" s="1"/>
  <c r="H153" i="1"/>
  <c r="H152" i="1"/>
  <c r="I152" i="1" s="1"/>
  <c r="J152" i="1" s="1"/>
  <c r="H151" i="1"/>
  <c r="I151" i="1" s="1"/>
  <c r="J151" i="1" s="1"/>
  <c r="H144" i="1"/>
  <c r="I144" i="1" s="1"/>
  <c r="J144" i="1" s="1"/>
  <c r="H139" i="1"/>
  <c r="H138" i="1"/>
  <c r="I138" i="1" s="1"/>
  <c r="J138" i="1" s="1"/>
  <c r="H137" i="1"/>
  <c r="I137" i="1" s="1"/>
  <c r="J137" i="1" s="1"/>
  <c r="H136" i="1"/>
  <c r="I136" i="1" s="1"/>
  <c r="J136" i="1" s="1"/>
  <c r="H134" i="1"/>
  <c r="I134" i="1" s="1"/>
  <c r="J134" i="1" s="1"/>
  <c r="H132" i="1"/>
  <c r="J132" i="1" s="1"/>
  <c r="H131" i="1"/>
  <c r="H130" i="1"/>
  <c r="I130" i="1" s="1"/>
  <c r="J130" i="1" s="1"/>
  <c r="H129" i="1"/>
  <c r="H125" i="1"/>
  <c r="H124" i="1"/>
  <c r="J124" i="1" s="1"/>
  <c r="H123" i="1"/>
  <c r="I123" i="1" s="1"/>
  <c r="H117" i="1"/>
  <c r="H115" i="1"/>
  <c r="H114" i="1"/>
  <c r="H113" i="1"/>
  <c r="I113" i="1" s="1"/>
  <c r="H112" i="1"/>
  <c r="H111" i="1"/>
  <c r="H110" i="1"/>
  <c r="I110" i="1" s="1"/>
  <c r="H105" i="1"/>
  <c r="H104" i="1"/>
  <c r="H101" i="1"/>
  <c r="J101" i="1" s="1"/>
  <c r="H100" i="1"/>
  <c r="J100" i="1" s="1"/>
  <c r="H99" i="1"/>
  <c r="J99" i="1" s="1"/>
  <c r="H94" i="1"/>
  <c r="I94" i="1" s="1"/>
  <c r="J94" i="1" s="1"/>
  <c r="H93" i="1"/>
  <c r="I93" i="1" s="1"/>
  <c r="J93" i="1" s="1"/>
  <c r="H91" i="1"/>
  <c r="H89" i="1"/>
  <c r="H83" i="1"/>
  <c r="I83" i="1" s="1"/>
  <c r="J83" i="1" s="1"/>
  <c r="H80" i="1"/>
  <c r="I80" i="1" s="1"/>
  <c r="J80" i="1" s="1"/>
  <c r="H79" i="1"/>
  <c r="H74" i="1"/>
  <c r="H70" i="1"/>
  <c r="I70" i="1" s="1"/>
  <c r="J70" i="1" s="1"/>
  <c r="H68" i="1"/>
  <c r="I68" i="1" s="1"/>
  <c r="J68" i="1" s="1"/>
  <c r="H62" i="1"/>
  <c r="H61" i="1"/>
  <c r="H59" i="1"/>
  <c r="I59" i="1" s="1"/>
  <c r="J59" i="1" s="1"/>
  <c r="H58" i="1"/>
  <c r="I58" i="1" s="1"/>
  <c r="J58" i="1" s="1"/>
  <c r="H54" i="1"/>
  <c r="H53" i="1"/>
  <c r="H52" i="1"/>
  <c r="I52" i="1" s="1"/>
  <c r="J52" i="1" s="1"/>
  <c r="H48" i="1"/>
  <c r="I48" i="1" s="1"/>
  <c r="J48" i="1" s="1"/>
  <c r="H46" i="1"/>
  <c r="H45" i="1"/>
  <c r="H44" i="1"/>
  <c r="J44" i="1" s="1"/>
  <c r="H41" i="1"/>
  <c r="J41" i="1" s="1"/>
  <c r="H39" i="1"/>
  <c r="I39" i="1" s="1"/>
  <c r="H35" i="1"/>
  <c r="J35" i="1" s="1"/>
  <c r="H34" i="1"/>
  <c r="J34" i="1" s="1"/>
  <c r="H33" i="1"/>
  <c r="H31" i="1"/>
  <c r="H30" i="1"/>
  <c r="I30" i="1" s="1"/>
  <c r="J30" i="1" s="1"/>
  <c r="H28" i="1"/>
  <c r="H27" i="1"/>
  <c r="H26" i="1"/>
  <c r="I26" i="1" s="1"/>
  <c r="H25" i="1"/>
  <c r="J285" i="1"/>
  <c r="J284" i="1"/>
  <c r="J283" i="1"/>
  <c r="J282" i="1"/>
  <c r="J281" i="1"/>
  <c r="J278" i="1"/>
  <c r="J273" i="1"/>
  <c r="J272" i="1"/>
  <c r="J271" i="1"/>
  <c r="J270" i="1"/>
  <c r="J269" i="1"/>
  <c r="J268" i="1"/>
  <c r="J267" i="1"/>
  <c r="J266" i="1"/>
  <c r="J265" i="1"/>
  <c r="H261" i="1"/>
  <c r="H260" i="1"/>
  <c r="J259" i="1"/>
  <c r="H255" i="1"/>
  <c r="I255" i="1" s="1"/>
  <c r="J255" i="1" s="1"/>
  <c r="H252" i="1"/>
  <c r="I252" i="1" s="1"/>
  <c r="J252" i="1" s="1"/>
  <c r="J250" i="1"/>
  <c r="H249" i="1"/>
  <c r="I249" i="1" s="1"/>
  <c r="H248" i="1"/>
  <c r="I248" i="1" s="1"/>
  <c r="H247" i="1"/>
  <c r="H240" i="1"/>
  <c r="H239" i="1"/>
  <c r="I239" i="1" s="1"/>
  <c r="H233" i="1"/>
  <c r="H232" i="1"/>
  <c r="I232" i="1" s="1"/>
  <c r="H230" i="1"/>
  <c r="I230" i="1" s="1"/>
  <c r="H229" i="1"/>
  <c r="H224" i="1"/>
  <c r="H221" i="1"/>
  <c r="I221" i="1" s="1"/>
  <c r="H217" i="1"/>
  <c r="I217" i="1" s="1"/>
  <c r="H216" i="1"/>
  <c r="H211" i="1"/>
  <c r="I211" i="1" s="1"/>
  <c r="H210" i="1"/>
  <c r="I210" i="1" s="1"/>
  <c r="H209" i="1"/>
  <c r="H208" i="1"/>
  <c r="H205" i="1"/>
  <c r="I205" i="1" s="1"/>
  <c r="H204" i="1"/>
  <c r="I204" i="1" s="1"/>
  <c r="H202" i="1"/>
  <c r="H201" i="1"/>
  <c r="H199" i="1"/>
  <c r="I199" i="1" s="1"/>
  <c r="H196" i="1"/>
  <c r="I196" i="1" s="1"/>
  <c r="H191" i="1"/>
  <c r="H189" i="1"/>
  <c r="H180" i="1"/>
  <c r="I180" i="1" s="1"/>
  <c r="H179" i="1"/>
  <c r="I179" i="1" s="1"/>
  <c r="H178" i="1"/>
  <c r="H177" i="1"/>
  <c r="H176" i="1"/>
  <c r="I176" i="1" s="1"/>
  <c r="H175" i="1"/>
  <c r="I175" i="1" s="1"/>
  <c r="H171" i="1"/>
  <c r="H170" i="1"/>
  <c r="H167" i="1"/>
  <c r="I167" i="1" s="1"/>
  <c r="H166" i="1"/>
  <c r="I166" i="1" s="1"/>
  <c r="H165" i="1"/>
  <c r="H160" i="1"/>
  <c r="H156" i="1"/>
  <c r="I156" i="1" s="1"/>
  <c r="H148" i="1"/>
  <c r="I148" i="1" s="1"/>
  <c r="H147" i="1"/>
  <c r="H146" i="1"/>
  <c r="H143" i="1"/>
  <c r="I143" i="1" s="1"/>
  <c r="H140" i="1"/>
  <c r="I140" i="1" s="1"/>
  <c r="H135" i="1"/>
  <c r="H133" i="1"/>
  <c r="H128" i="1"/>
  <c r="I128" i="1" s="1"/>
  <c r="H122" i="1"/>
  <c r="I122" i="1" s="1"/>
  <c r="H121" i="1"/>
  <c r="H120" i="1"/>
  <c r="H119" i="1"/>
  <c r="I119" i="1" s="1"/>
  <c r="H116" i="1"/>
  <c r="I116" i="1" s="1"/>
  <c r="H109" i="1"/>
  <c r="H108" i="1"/>
  <c r="H103" i="1"/>
  <c r="I103" i="1" s="1"/>
  <c r="H98" i="1"/>
  <c r="I98" i="1" s="1"/>
  <c r="H95" i="1"/>
  <c r="H92" i="1"/>
  <c r="H87" i="1"/>
  <c r="I87" i="1" s="1"/>
  <c r="H84" i="1"/>
  <c r="H78" i="1"/>
  <c r="I78" i="1" s="1"/>
  <c r="H77" i="1"/>
  <c r="I77" i="1" s="1"/>
  <c r="H76" i="1"/>
  <c r="H75" i="1"/>
  <c r="H73" i="1"/>
  <c r="I73" i="1" s="1"/>
  <c r="H69" i="1"/>
  <c r="I69" i="1" s="1"/>
  <c r="H51" i="1"/>
  <c r="H43" i="1"/>
  <c r="H40" i="1"/>
  <c r="I40" i="1" s="1"/>
  <c r="J407" i="1" l="1"/>
  <c r="J186" i="1"/>
  <c r="J207" i="1"/>
  <c r="J49" i="1"/>
  <c r="J382" i="1"/>
  <c r="J454" i="1"/>
  <c r="J359" i="1"/>
  <c r="J362" i="1"/>
  <c r="J395" i="1"/>
  <c r="J398" i="1"/>
  <c r="J417" i="1"/>
  <c r="J419" i="1"/>
  <c r="J344" i="1"/>
  <c r="J449" i="1"/>
  <c r="J342" i="1"/>
  <c r="J67" i="1"/>
  <c r="I376" i="1"/>
  <c r="J376" i="1" s="1"/>
  <c r="J340" i="1"/>
  <c r="I386" i="1"/>
  <c r="J386" i="1" s="1"/>
  <c r="J402" i="1"/>
  <c r="J404" i="1"/>
  <c r="J190" i="1"/>
  <c r="J192" i="1"/>
  <c r="J423" i="1"/>
  <c r="J425" i="1"/>
  <c r="J450" i="1"/>
  <c r="J214" i="1"/>
  <c r="J325" i="1"/>
  <c r="J371" i="1"/>
  <c r="I50" i="1"/>
  <c r="J50" i="1" s="1"/>
  <c r="I343" i="1"/>
  <c r="J343" i="1" s="1"/>
  <c r="I374" i="1"/>
  <c r="J374" i="1" s="1"/>
  <c r="I384" i="1"/>
  <c r="J384" i="1" s="1"/>
  <c r="I162" i="1"/>
  <c r="J162" i="1" s="1"/>
  <c r="I188" i="1"/>
  <c r="J188" i="1" s="1"/>
  <c r="I420" i="1"/>
  <c r="J420" i="1" s="1"/>
  <c r="I428" i="1"/>
  <c r="J428" i="1" s="1"/>
  <c r="I432" i="1"/>
  <c r="J432" i="1" s="1"/>
  <c r="I436" i="1"/>
  <c r="J436" i="1" s="1"/>
  <c r="I223" i="1"/>
  <c r="J223" i="1" s="1"/>
  <c r="I227" i="1"/>
  <c r="J227" i="1" s="1"/>
  <c r="I444" i="1"/>
  <c r="J444" i="1" s="1"/>
  <c r="I238" i="1"/>
  <c r="J238" i="1" s="1"/>
  <c r="I243" i="1"/>
  <c r="J243" i="1" s="1"/>
  <c r="I451" i="1"/>
  <c r="J451" i="1" s="1"/>
  <c r="I455" i="1"/>
  <c r="J455" i="1" s="1"/>
  <c r="I129" i="1"/>
  <c r="J129" i="1" s="1"/>
  <c r="I139" i="1"/>
  <c r="J139" i="1" s="1"/>
  <c r="I47" i="1"/>
  <c r="J47" i="1" s="1"/>
  <c r="J346" i="1"/>
  <c r="J85" i="1"/>
  <c r="J357" i="1"/>
  <c r="I394" i="1"/>
  <c r="J394" i="1" s="1"/>
  <c r="I173" i="1"/>
  <c r="J173" i="1" s="1"/>
  <c r="I194" i="1"/>
  <c r="J194" i="1" s="1"/>
  <c r="I206" i="1"/>
  <c r="J206" i="1" s="1"/>
  <c r="J26" i="1"/>
  <c r="I153" i="1"/>
  <c r="J153" i="1" s="1"/>
  <c r="J222" i="1"/>
  <c r="I29" i="1"/>
  <c r="J29" i="1" s="1"/>
  <c r="I36" i="1"/>
  <c r="J36" i="1" s="1"/>
  <c r="J328" i="1"/>
  <c r="J330" i="1"/>
  <c r="J335" i="1"/>
  <c r="J57" i="1"/>
  <c r="I118" i="1"/>
  <c r="J118" i="1" s="1"/>
  <c r="I126" i="1"/>
  <c r="J126" i="1" s="1"/>
  <c r="I141" i="1"/>
  <c r="J141" i="1" s="1"/>
  <c r="I150" i="1"/>
  <c r="J150" i="1" s="1"/>
  <c r="I390" i="1"/>
  <c r="J390" i="1" s="1"/>
  <c r="I405" i="1"/>
  <c r="J405" i="1" s="1"/>
  <c r="I415" i="1"/>
  <c r="J415" i="1" s="1"/>
  <c r="I426" i="1"/>
  <c r="J426" i="1" s="1"/>
  <c r="I429" i="1"/>
  <c r="J429" i="1" s="1"/>
  <c r="I433" i="1"/>
  <c r="J433" i="1" s="1"/>
  <c r="I437" i="1"/>
  <c r="J437" i="1" s="1"/>
  <c r="I439" i="1"/>
  <c r="J439" i="1" s="1"/>
  <c r="I442" i="1"/>
  <c r="J442" i="1" s="1"/>
  <c r="I445" i="1"/>
  <c r="J445" i="1" s="1"/>
  <c r="I447" i="1"/>
  <c r="J447" i="1" s="1"/>
  <c r="I245" i="1"/>
  <c r="J245" i="1" s="1"/>
  <c r="I452" i="1"/>
  <c r="J452" i="1" s="1"/>
  <c r="I264" i="1"/>
  <c r="J264" i="1" s="1"/>
  <c r="I31" i="1"/>
  <c r="J31" i="1" s="1"/>
  <c r="J257" i="1"/>
  <c r="I19" i="1"/>
  <c r="J19" i="1" s="1"/>
  <c r="J334" i="1"/>
  <c r="J350" i="1"/>
  <c r="J353" i="1"/>
  <c r="J367" i="1"/>
  <c r="J142" i="1"/>
  <c r="J391" i="1"/>
  <c r="I401" i="1"/>
  <c r="J401" i="1" s="1"/>
  <c r="I412" i="1"/>
  <c r="J412" i="1" s="1"/>
  <c r="I198" i="1"/>
  <c r="J198" i="1" s="1"/>
  <c r="J326" i="1"/>
  <c r="J327" i="1"/>
  <c r="J331" i="1"/>
  <c r="J55" i="1"/>
  <c r="J337" i="1"/>
  <c r="J339" i="1"/>
  <c r="J64" i="1"/>
  <c r="J345" i="1"/>
  <c r="J71" i="1"/>
  <c r="J349" i="1"/>
  <c r="J354" i="1"/>
  <c r="J355" i="1"/>
  <c r="J88" i="1"/>
  <c r="J90" i="1"/>
  <c r="J96" i="1"/>
  <c r="J102" i="1"/>
  <c r="I82" i="1"/>
  <c r="J82" i="1" s="1"/>
  <c r="I16" i="1"/>
  <c r="J16" i="1" s="1"/>
  <c r="I301" i="1"/>
  <c r="J301" i="1" s="1"/>
  <c r="I302" i="1"/>
  <c r="J302" i="1" s="1"/>
  <c r="J56" i="1"/>
  <c r="I341" i="1"/>
  <c r="J341" i="1" s="1"/>
  <c r="I352" i="1"/>
  <c r="J352" i="1" s="1"/>
  <c r="I361" i="1"/>
  <c r="J361" i="1" s="1"/>
  <c r="I3" i="1"/>
  <c r="J3" i="1" s="1"/>
  <c r="K3" i="1" s="1"/>
  <c r="I287" i="1"/>
  <c r="J287" i="1" s="1"/>
  <c r="I288" i="1"/>
  <c r="J288" i="1" s="1"/>
  <c r="I289" i="1"/>
  <c r="J289" i="1" s="1"/>
  <c r="I4" i="1"/>
  <c r="J4" i="1" s="1"/>
  <c r="I5" i="1"/>
  <c r="J5" i="1" s="1"/>
  <c r="I6" i="1"/>
  <c r="J6" i="1" s="1"/>
  <c r="I290" i="1"/>
  <c r="J290" i="1" s="1"/>
  <c r="I7" i="1"/>
  <c r="J7" i="1" s="1"/>
  <c r="I8" i="1"/>
  <c r="J8" i="1" s="1"/>
  <c r="I9" i="1"/>
  <c r="J9" i="1" s="1"/>
  <c r="I10" i="1"/>
  <c r="J10" i="1" s="1"/>
  <c r="I291" i="1"/>
  <c r="J291" i="1" s="1"/>
  <c r="I11" i="1"/>
  <c r="J11" i="1" s="1"/>
  <c r="I12" i="1"/>
  <c r="J12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13" i="1"/>
  <c r="J13" i="1" s="1"/>
  <c r="I14" i="1"/>
  <c r="J14" i="1" s="1"/>
  <c r="J15" i="1"/>
  <c r="J300" i="1"/>
  <c r="J17" i="1"/>
  <c r="I308" i="1"/>
  <c r="J308" i="1" s="1"/>
  <c r="I309" i="1"/>
  <c r="J309" i="1" s="1"/>
  <c r="I20" i="1"/>
  <c r="J20" i="1" s="1"/>
  <c r="I310" i="1"/>
  <c r="J310" i="1" s="1"/>
  <c r="I311" i="1"/>
  <c r="J311" i="1" s="1"/>
  <c r="I21" i="1"/>
  <c r="J21" i="1" s="1"/>
  <c r="I312" i="1"/>
  <c r="J312" i="1" s="1"/>
  <c r="I313" i="1"/>
  <c r="J313" i="1" s="1"/>
  <c r="I314" i="1"/>
  <c r="J314" i="1" s="1"/>
  <c r="I22" i="1"/>
  <c r="J22" i="1" s="1"/>
  <c r="I23" i="1"/>
  <c r="J23" i="1" s="1"/>
  <c r="I24" i="1"/>
  <c r="J24" i="1" s="1"/>
  <c r="I315" i="1"/>
  <c r="J315" i="1" s="1"/>
  <c r="I316" i="1"/>
  <c r="J316" i="1" s="1"/>
  <c r="I317" i="1"/>
  <c r="J317" i="1" s="1"/>
  <c r="I318" i="1"/>
  <c r="J318" i="1" s="1"/>
  <c r="I319" i="1"/>
  <c r="J319" i="1" s="1"/>
  <c r="J42" i="1"/>
  <c r="I333" i="1"/>
  <c r="J333" i="1" s="1"/>
  <c r="J338" i="1"/>
  <c r="I63" i="1"/>
  <c r="J63" i="1" s="1"/>
  <c r="I66" i="1"/>
  <c r="J66" i="1" s="1"/>
  <c r="I348" i="1"/>
  <c r="J348" i="1" s="1"/>
  <c r="I329" i="1"/>
  <c r="J329" i="1" s="1"/>
  <c r="I60" i="1"/>
  <c r="J60" i="1" s="1"/>
  <c r="I363" i="1"/>
  <c r="J363" i="1" s="1"/>
  <c r="J38" i="1"/>
  <c r="I332" i="1"/>
  <c r="J332" i="1" s="1"/>
  <c r="I347" i="1"/>
  <c r="J347" i="1" s="1"/>
  <c r="I37" i="1"/>
  <c r="J37" i="1" s="1"/>
  <c r="I336" i="1"/>
  <c r="J336" i="1" s="1"/>
  <c r="I356" i="1"/>
  <c r="J356" i="1" s="1"/>
  <c r="I72" i="1"/>
  <c r="J72" i="1" s="1"/>
  <c r="J351" i="1"/>
  <c r="J81" i="1"/>
  <c r="J86" i="1"/>
  <c r="J358" i="1"/>
  <c r="J360" i="1"/>
  <c r="J97" i="1"/>
  <c r="I45" i="1"/>
  <c r="J45" i="1" s="1"/>
  <c r="I53" i="1"/>
  <c r="J53" i="1" s="1"/>
  <c r="I61" i="1"/>
  <c r="J61" i="1" s="1"/>
  <c r="I74" i="1"/>
  <c r="J74" i="1" s="1"/>
  <c r="I89" i="1"/>
  <c r="J89" i="1" s="1"/>
  <c r="I27" i="1"/>
  <c r="J27" i="1" s="1"/>
  <c r="I33" i="1"/>
  <c r="J33" i="1" s="1"/>
  <c r="I104" i="1"/>
  <c r="J104" i="1" s="1"/>
  <c r="I111" i="1"/>
  <c r="J111" i="1" s="1"/>
  <c r="I115" i="1"/>
  <c r="J115" i="1" s="1"/>
  <c r="I125" i="1"/>
  <c r="J125" i="1" s="1"/>
  <c r="I213" i="1"/>
  <c r="J213" i="1" s="1"/>
  <c r="I236" i="1"/>
  <c r="J236" i="1" s="1"/>
  <c r="I242" i="1"/>
  <c r="J242" i="1" s="1"/>
  <c r="I263" i="1"/>
  <c r="J263" i="1" s="1"/>
  <c r="I46" i="1"/>
  <c r="J46" i="1" s="1"/>
  <c r="I54" i="1"/>
  <c r="J54" i="1" s="1"/>
  <c r="I62" i="1"/>
  <c r="J62" i="1" s="1"/>
  <c r="I79" i="1"/>
  <c r="J79" i="1" s="1"/>
  <c r="I91" i="1"/>
  <c r="J91" i="1" s="1"/>
  <c r="I25" i="1"/>
  <c r="J25" i="1" s="1"/>
  <c r="I28" i="1"/>
  <c r="J28" i="1" s="1"/>
  <c r="I105" i="1"/>
  <c r="J105" i="1" s="1"/>
  <c r="I112" i="1"/>
  <c r="J112" i="1" s="1"/>
  <c r="I117" i="1"/>
  <c r="J117" i="1" s="1"/>
  <c r="I131" i="1"/>
  <c r="J131" i="1" s="1"/>
  <c r="I219" i="1"/>
  <c r="J219" i="1" s="1"/>
  <c r="I226" i="1"/>
  <c r="J226" i="1" s="1"/>
  <c r="I253" i="1"/>
  <c r="J253" i="1" s="1"/>
  <c r="I256" i="1"/>
  <c r="J256" i="1" s="1"/>
  <c r="J212" i="1"/>
  <c r="J218" i="1"/>
  <c r="I234" i="1"/>
  <c r="J234" i="1" s="1"/>
  <c r="I241" i="1"/>
  <c r="J241" i="1" s="1"/>
  <c r="I251" i="1"/>
  <c r="J251" i="1" s="1"/>
  <c r="J254" i="1"/>
  <c r="J262" i="1"/>
  <c r="J39" i="1"/>
  <c r="J110" i="1"/>
  <c r="J113" i="1"/>
  <c r="I114" i="1"/>
  <c r="J114" i="1" s="1"/>
  <c r="J123" i="1"/>
  <c r="J197" i="1"/>
  <c r="J215" i="1"/>
  <c r="J231" i="1"/>
  <c r="J258" i="1"/>
  <c r="I216" i="1"/>
  <c r="J216" i="1" s="1"/>
  <c r="I171" i="1"/>
  <c r="J171" i="1" s="1"/>
  <c r="I209" i="1"/>
  <c r="J209" i="1" s="1"/>
  <c r="I51" i="1"/>
  <c r="J51" i="1" s="1"/>
  <c r="I76" i="1"/>
  <c r="J76" i="1" s="1"/>
  <c r="I95" i="1"/>
  <c r="J95" i="1" s="1"/>
  <c r="I109" i="1"/>
  <c r="J109" i="1" s="1"/>
  <c r="I121" i="1"/>
  <c r="J121" i="1" s="1"/>
  <c r="I135" i="1"/>
  <c r="J135" i="1" s="1"/>
  <c r="I147" i="1"/>
  <c r="J147" i="1" s="1"/>
  <c r="I165" i="1"/>
  <c r="J165" i="1" s="1"/>
  <c r="I202" i="1"/>
  <c r="J202" i="1" s="1"/>
  <c r="I178" i="1"/>
  <c r="J178" i="1" s="1"/>
  <c r="J69" i="1"/>
  <c r="J77" i="1"/>
  <c r="J87" i="1"/>
  <c r="J98" i="1"/>
  <c r="J116" i="1"/>
  <c r="J122" i="1"/>
  <c r="J140" i="1"/>
  <c r="J148" i="1"/>
  <c r="J166" i="1"/>
  <c r="I191" i="1"/>
  <c r="J191" i="1" s="1"/>
  <c r="I229" i="1"/>
  <c r="J229" i="1" s="1"/>
  <c r="I247" i="1"/>
  <c r="J247" i="1" s="1"/>
  <c r="I261" i="1"/>
  <c r="J261" i="1" s="1"/>
  <c r="J40" i="1"/>
  <c r="I43" i="1"/>
  <c r="J43" i="1" s="1"/>
  <c r="J73" i="1"/>
  <c r="I75" i="1"/>
  <c r="J75" i="1" s="1"/>
  <c r="J78" i="1"/>
  <c r="I84" i="1"/>
  <c r="J84" i="1" s="1"/>
  <c r="I92" i="1"/>
  <c r="J92" i="1" s="1"/>
  <c r="J103" i="1"/>
  <c r="I108" i="1"/>
  <c r="J108" i="1" s="1"/>
  <c r="J119" i="1"/>
  <c r="I120" i="1"/>
  <c r="J120" i="1" s="1"/>
  <c r="J128" i="1"/>
  <c r="I133" i="1"/>
  <c r="J133" i="1" s="1"/>
  <c r="J143" i="1"/>
  <c r="I146" i="1"/>
  <c r="J146" i="1" s="1"/>
  <c r="J156" i="1"/>
  <c r="I160" i="1"/>
  <c r="J160" i="1" s="1"/>
  <c r="J167" i="1"/>
  <c r="I170" i="1"/>
  <c r="J170" i="1" s="1"/>
  <c r="J176" i="1"/>
  <c r="I177" i="1"/>
  <c r="J177" i="1" s="1"/>
  <c r="J180" i="1"/>
  <c r="I189" i="1"/>
  <c r="J189" i="1" s="1"/>
  <c r="J199" i="1"/>
  <c r="I201" i="1"/>
  <c r="J201" i="1" s="1"/>
  <c r="J205" i="1"/>
  <c r="I208" i="1"/>
  <c r="J208" i="1" s="1"/>
  <c r="J211" i="1"/>
  <c r="J221" i="1"/>
  <c r="I224" i="1"/>
  <c r="J224" i="1" s="1"/>
  <c r="J232" i="1"/>
  <c r="I233" i="1"/>
  <c r="J233" i="1" s="1"/>
  <c r="J239" i="1"/>
  <c r="I240" i="1"/>
  <c r="J240" i="1" s="1"/>
  <c r="J249" i="1"/>
  <c r="I260" i="1"/>
  <c r="J260" i="1" s="1"/>
  <c r="J175" i="1"/>
  <c r="J179" i="1"/>
  <c r="J196" i="1"/>
  <c r="J204" i="1"/>
  <c r="J210" i="1"/>
  <c r="J217" i="1"/>
  <c r="J230" i="1"/>
  <c r="J24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</calcChain>
</file>

<file path=xl/sharedStrings.xml><?xml version="1.0" encoding="utf-8"?>
<sst xmlns="http://schemas.openxmlformats.org/spreadsheetml/2006/main" count="1877" uniqueCount="882">
  <si>
    <t>Provincie</t>
  </si>
  <si>
    <t>subsidiepercentage VG</t>
  </si>
  <si>
    <t>Gemeente</t>
  </si>
  <si>
    <t>Monument</t>
  </si>
  <si>
    <t>Betreft</t>
  </si>
  <si>
    <t>Ontvankelijk</t>
  </si>
  <si>
    <t>Subsidieerbaar bedrag</t>
  </si>
  <si>
    <t>Aandeel VG</t>
  </si>
  <si>
    <t>Aandeel Provincie</t>
  </si>
  <si>
    <t>Totale premie</t>
  </si>
  <si>
    <t xml:space="preserve">Cumul </t>
  </si>
  <si>
    <t>A</t>
  </si>
  <si>
    <t>Mechelen</t>
  </si>
  <si>
    <t>B</t>
  </si>
  <si>
    <t>Leuven</t>
  </si>
  <si>
    <t>Antwerpen</t>
  </si>
  <si>
    <t>O</t>
  </si>
  <si>
    <t>Wetteren</t>
  </si>
  <si>
    <t>Gent</t>
  </si>
  <si>
    <t>Oude Abdij van Drongen</t>
  </si>
  <si>
    <t>W</t>
  </si>
  <si>
    <t>Zedelgem</t>
  </si>
  <si>
    <t>Erpe-Mere</t>
  </si>
  <si>
    <t>Knokke-Heist</t>
  </si>
  <si>
    <t>Fase 3</t>
  </si>
  <si>
    <t>Poperinge</t>
  </si>
  <si>
    <t>Vilvoorde</t>
  </si>
  <si>
    <t>Aalter</t>
  </si>
  <si>
    <t>Kasteel van Bellem</t>
  </si>
  <si>
    <t>Scherpenheuvel</t>
  </si>
  <si>
    <t>Abdij van Averbode</t>
  </si>
  <si>
    <t>Haacht</t>
  </si>
  <si>
    <t>Sint-Angelaklooster</t>
  </si>
  <si>
    <t>Fase 2</t>
  </si>
  <si>
    <t>Middelkerke</t>
  </si>
  <si>
    <t>Restauratie</t>
  </si>
  <si>
    <t>Blankenberge</t>
  </si>
  <si>
    <t>0,5 x 0,8</t>
  </si>
  <si>
    <t>Brugge</t>
  </si>
  <si>
    <t>Schoolgebouw Hemelsdaele</t>
  </si>
  <si>
    <t>Restauratie pand Sint-Jansstraat 16</t>
  </si>
  <si>
    <t>Atrechtcollege, Naamsestraat 63</t>
  </si>
  <si>
    <t>Dak en buitenschrijnwerk</t>
  </si>
  <si>
    <t>Begijnhof Sint-Elisabeth</t>
  </si>
  <si>
    <t>Dakwerken Sint-Elisabethkerk</t>
  </si>
  <si>
    <t>50 OMV</t>
  </si>
  <si>
    <t>Tienen</t>
  </si>
  <si>
    <t>Ark van Noë</t>
  </si>
  <si>
    <t>Restauratie hoofdgebouw</t>
  </si>
  <si>
    <t>Groot Begijnhof</t>
  </si>
  <si>
    <t>Heraanleg kasseibestrating</t>
  </si>
  <si>
    <t>Fase 1, lot 3: gevels kasteel</t>
  </si>
  <si>
    <t>Fase 1, lot 4: leeuwen en vazen</t>
  </si>
  <si>
    <t>Aalst</t>
  </si>
  <si>
    <t>Huis Dirk Martens, Lange Zoutstraat</t>
  </si>
  <si>
    <t>Restauratie gevel</t>
  </si>
  <si>
    <t>Hotel Verhaegen, Oude Houtlei 110</t>
  </si>
  <si>
    <t>Restauratie tuinvleugel</t>
  </si>
  <si>
    <t>Wortegem-Petegem</t>
  </si>
  <si>
    <t>Frans Klooster, Kortrijkstraat 56</t>
  </si>
  <si>
    <t>Restauratie, schrijnwerk, gevels</t>
  </si>
  <si>
    <t>Dak- en Gevelrestauratie</t>
  </si>
  <si>
    <t>Woning Sint-Jansstraat 15</t>
  </si>
  <si>
    <t>Fase 1: daken en zolders</t>
  </si>
  <si>
    <t>50 MOL</t>
  </si>
  <si>
    <t>Aarschot</t>
  </si>
  <si>
    <t>Vml Farmaceutisch Instituut</t>
  </si>
  <si>
    <t>Leercentrum Agora: daken erkers</t>
  </si>
  <si>
    <t>Paridaensinstituut</t>
  </si>
  <si>
    <t>Restauratie noordvleugel en feestzaal</t>
  </si>
  <si>
    <t>50 ZEN</t>
  </si>
  <si>
    <t>Zulte</t>
  </si>
  <si>
    <t>Hostensmolen</t>
  </si>
  <si>
    <t>Restauratie molenromp</t>
  </si>
  <si>
    <t>Diksmuide</t>
  </si>
  <si>
    <t>Kruiskalsijdemolen Leke</t>
  </si>
  <si>
    <t>Bouwkundige en molentechnische restauratie</t>
  </si>
  <si>
    <t>Hogeschool Sint-Lucas</t>
  </si>
  <si>
    <t>Beeldentuin</t>
  </si>
  <si>
    <t>Beveren</t>
  </si>
  <si>
    <t>Pastorij Melsele</t>
  </si>
  <si>
    <t>Restauratie schilderijenkamer</t>
  </si>
  <si>
    <t>L</t>
  </si>
  <si>
    <t>Riemst</t>
  </si>
  <si>
    <t>Voormalige pastorie Zussen</t>
  </si>
  <si>
    <t>Verbouwen tot schoolgebouw</t>
  </si>
  <si>
    <t>Kasteeldomein Couthof</t>
  </si>
  <si>
    <t>Restauratie oevers en slibruiming vijver</t>
  </si>
  <si>
    <t>Menen</t>
  </si>
  <si>
    <t>Kasteelhoeve Haute Cense</t>
  </si>
  <si>
    <t>Restauratie hoevewoonst</t>
  </si>
  <si>
    <t>Restauratie dak koetshuis</t>
  </si>
  <si>
    <t>Restauratie muren en hekkens moestuin</t>
  </si>
  <si>
    <t>Anzegem</t>
  </si>
  <si>
    <t>Landergemmolen</t>
  </si>
  <si>
    <t>Maalvaardige restauratie</t>
  </si>
  <si>
    <t>Oostkamp</t>
  </si>
  <si>
    <t>Kasteel Gruuthuyse</t>
  </si>
  <si>
    <t>Restauratie winterserre</t>
  </si>
  <si>
    <t>Sint-Stefanusklooster (Augustijnen)</t>
  </si>
  <si>
    <t>Huis Den Reegenboghe</t>
  </si>
  <si>
    <t>Westerlo</t>
  </si>
  <si>
    <t>Norbertijnenabdij van Tongerlo</t>
  </si>
  <si>
    <t>Restauratie poortgebouw</t>
  </si>
  <si>
    <t>Dentergem</t>
  </si>
  <si>
    <t>Brouwerij Roelandts Wakken</t>
  </si>
  <si>
    <t>Izegem</t>
  </si>
  <si>
    <t>Sint-Jozefscollege</t>
  </si>
  <si>
    <t>Platte daken en buitenschrijnwerk</t>
  </si>
  <si>
    <t>Avelgem</t>
  </si>
  <si>
    <t>Kasteel van Bossuit</t>
  </si>
  <si>
    <t>Restauratie gevels en daken</t>
  </si>
  <si>
    <t>Sint-Truiden</t>
  </si>
  <si>
    <t>Woonhuis Begijnhof 20</t>
  </si>
  <si>
    <t>Kasteeldomein Gruuthuyse</t>
  </si>
  <si>
    <t>Restauratie spiegelvijver</t>
  </si>
  <si>
    <t>Kortrijk</t>
  </si>
  <si>
    <t>Herenhuis Doorniksewijk 49</t>
  </si>
  <si>
    <t>Dakwerken hoofdgebouw</t>
  </si>
  <si>
    <t>Ieper</t>
  </si>
  <si>
    <t>3 Britse militaire begraafplaatsen</t>
  </si>
  <si>
    <t>Renovatie omheiningsmuren</t>
  </si>
  <si>
    <t>Brecht</t>
  </si>
  <si>
    <t>Bounke-Bounkemolen</t>
  </si>
  <si>
    <t>Restauratie slotmuur</t>
  </si>
  <si>
    <t>Restauratie orangerie</t>
  </si>
  <si>
    <t>Oostende</t>
  </si>
  <si>
    <t>Residentie Leopold I</t>
  </si>
  <si>
    <t>Koninklijk Lyceum</t>
  </si>
  <si>
    <t>Renovatie achtergevel en schrijnwerk</t>
  </si>
  <si>
    <t>Kasteeldomein Rooigem</t>
  </si>
  <si>
    <t>Restauratie Chinees Paviljoen</t>
  </si>
  <si>
    <t>Site Alsberghe-Van Oost: Machinehuis Vandekerckhove</t>
  </si>
  <si>
    <t>Huis De Stove, Wijngaardstraat 22</t>
  </si>
  <si>
    <t>Restauratie gevels en bedaking</t>
  </si>
  <si>
    <t>Maasmechelen</t>
  </si>
  <si>
    <t>Heilig Hartcollege</t>
  </si>
  <si>
    <t>Kapel en polyvalente zaal - Fase 1: gevels</t>
  </si>
  <si>
    <t>Kasteelpark Arenberg 1</t>
  </si>
  <si>
    <t>Restauratie plafondschilderingen</t>
  </si>
  <si>
    <t>Brakel</t>
  </si>
  <si>
    <t>Kasteel bij klooster van Zusters van  Maria</t>
  </si>
  <si>
    <t>Restauratie exterieur</t>
  </si>
  <si>
    <t>Lot 18 bis: kloostertuin</t>
  </si>
  <si>
    <t>Universiteitshal</t>
  </si>
  <si>
    <t>Gevelrestauratie gebouw 112-01, Naamsestraat 22</t>
  </si>
  <si>
    <t>Lier</t>
  </si>
  <si>
    <t>Jezuitenkerk</t>
  </si>
  <si>
    <t>Interieur en herbestemming concertzaal</t>
  </si>
  <si>
    <t>Stadsschool 7 - De Appeltuin</t>
  </si>
  <si>
    <t>Fase 4 (delen 1-5)</t>
  </si>
  <si>
    <t>Klooster Nieuwenbos</t>
  </si>
  <si>
    <t>Restauratie tuingevel Nederschelde</t>
  </si>
  <si>
    <t>Restauratie tuingevel Bleekweide Begijnhof</t>
  </si>
  <si>
    <t>Vml. Refugiehuis Abdij Herkenrode</t>
  </si>
  <si>
    <t>Sint-Angela-Instituut</t>
  </si>
  <si>
    <t>Art Nouveauzaal - Fase 2: interieur</t>
  </si>
  <si>
    <t>Buitenschrijnwerk blok E, F en G</t>
  </si>
  <si>
    <t>Overpelt</t>
  </si>
  <si>
    <t>Ursulinenklooster</t>
  </si>
  <si>
    <t>Verbouwen tot school - Fase 2</t>
  </si>
  <si>
    <t>Verbouwen tot school - Fase 3</t>
  </si>
  <si>
    <t>Fase 5: dwarsvleugel en deel C-vleugel</t>
  </si>
  <si>
    <t>Hoeve Verrebeke 8 Opbrakel</t>
  </si>
  <si>
    <t>Restauratie wegkapel</t>
  </si>
  <si>
    <t>Maria Theresiacollege</t>
  </si>
  <si>
    <t>Daken en gevels gebouw 109.01</t>
  </si>
  <si>
    <t>Hamme</t>
  </si>
  <si>
    <t>Stenen graanwindmolen De Grote Napoleon</t>
  </si>
  <si>
    <t>Vml Instituut Piers de Raveschoot - Schoolgebouw Macarius</t>
  </si>
  <si>
    <t>Fase 1: dak- en gevelwerken</t>
  </si>
  <si>
    <t>Vml Hotel van Eersel (Sint-Bavohumaniora)</t>
  </si>
  <si>
    <t>Restauratie historische vergaderzalen</t>
  </si>
  <si>
    <t>Grote Aula, Sint-Michielsstraat 5</t>
  </si>
  <si>
    <t>Gevels en buitenschrijnwerk</t>
  </si>
  <si>
    <t>Ninove</t>
  </si>
  <si>
    <t>Oud Klooster Meerbeke</t>
  </si>
  <si>
    <t>Restauratie tot basisschool</t>
  </si>
  <si>
    <t>Dendermonde</t>
  </si>
  <si>
    <t>Sint-Alexius-Begijnhof</t>
  </si>
  <si>
    <t>Fase 1 (won. 17-23) - deel 2: bouwkunde en technieken</t>
  </si>
  <si>
    <t>Gebouw Land- en Waterbeheer</t>
  </si>
  <si>
    <t>Gevels gebouw 105-01</t>
  </si>
  <si>
    <t>Restauratie Gebouw 37</t>
  </si>
  <si>
    <t>25/50 ZEN</t>
  </si>
  <si>
    <t>Fase 1bis (6 woningen en kapel H. Antonius) - deel 2: bouwkunde en technieken</t>
  </si>
  <si>
    <t>Augustinusvleugel</t>
  </si>
  <si>
    <t>Daken en gevels gebouw 109-03</t>
  </si>
  <si>
    <t>Kruibeke</t>
  </si>
  <si>
    <t>Schaliënhuis en klooster</t>
  </si>
  <si>
    <t>Ronse</t>
  </si>
  <si>
    <t>Villa Vangrootenbruel</t>
  </si>
  <si>
    <t>Restauratie tuin</t>
  </si>
  <si>
    <t>Gavere</t>
  </si>
  <si>
    <t>Prinsenmolen Baaigem</t>
  </si>
  <si>
    <t xml:space="preserve">Restauratie </t>
  </si>
  <si>
    <t>Ratmolen</t>
  </si>
  <si>
    <t>Molentechnische restauratie</t>
  </si>
  <si>
    <t>Zaal van Vrede, Fratersplein 9</t>
  </si>
  <si>
    <t>Restauratie interieur en antichambre en westgevel verbindingsvleugel</t>
  </si>
  <si>
    <t>Residentie Palace Zeebrugge</t>
  </si>
  <si>
    <t>Schrijn-, dak- en schilderwerken</t>
  </si>
  <si>
    <t>Vml Elektriciteitscentrale Langerbrugge</t>
  </si>
  <si>
    <t>Restauratie monumentale afsluiting</t>
  </si>
  <si>
    <t>80 - open</t>
  </si>
  <si>
    <t>Ijzertoren</t>
  </si>
  <si>
    <t>Fase 2, lot 1: bouwkundige restauratie</t>
  </si>
  <si>
    <t>Bierbeek</t>
  </si>
  <si>
    <t>Torhout</t>
  </si>
  <si>
    <t>Vml Peerdenposterij</t>
  </si>
  <si>
    <t>Restauratie en renovatie</t>
  </si>
  <si>
    <t>Golf Residence</t>
  </si>
  <si>
    <t>Dak- en gevelrenovatie</t>
  </si>
  <si>
    <t>Voormalig Hotel Legrand</t>
  </si>
  <si>
    <t>Gebouw A: interieur</t>
  </si>
  <si>
    <t>Gebouw C: interieur</t>
  </si>
  <si>
    <t>Rumst</t>
  </si>
  <si>
    <t>Kasteel van Laar</t>
  </si>
  <si>
    <t>Vernieuwen dakbedekking koetshuis</t>
  </si>
  <si>
    <t>60-school</t>
  </si>
  <si>
    <t>Restauratie en herbestemming</t>
  </si>
  <si>
    <t>Studentenresidentie Pauscollege</t>
  </si>
  <si>
    <t>Geel</t>
  </si>
  <si>
    <t>Hezeschranshoeve</t>
  </si>
  <si>
    <t>Alken</t>
  </si>
  <si>
    <t>Spiere-Helkijn</t>
  </si>
  <si>
    <t>Voormalige pastorie Spiere</t>
  </si>
  <si>
    <t>Kasteel de Merode</t>
  </si>
  <si>
    <t>Natuursteenrestauratie</t>
  </si>
  <si>
    <t>80-open</t>
  </si>
  <si>
    <t>Interieur: restauratie goudlederbehang</t>
  </si>
  <si>
    <t>Sint-Lievenscollege</t>
  </si>
  <si>
    <t>Herenhuis Zilverenberg 1: gevels en daken</t>
  </si>
  <si>
    <t>Holsbeek</t>
  </si>
  <si>
    <t>Exterieur en interieur</t>
  </si>
  <si>
    <t>Bree</t>
  </si>
  <si>
    <t>Tongeren</t>
  </si>
  <si>
    <t>Stadhuis</t>
  </si>
  <si>
    <t>Malle</t>
  </si>
  <si>
    <t>Hoogstraten</t>
  </si>
  <si>
    <t>Meeuwen-Gruitrode</t>
  </si>
  <si>
    <t>Sint-Niklaas</t>
  </si>
  <si>
    <t>Fase 2: interieur</t>
  </si>
  <si>
    <t>Meise</t>
  </si>
  <si>
    <t>Grimbergen</t>
  </si>
  <si>
    <t>Gemeentehuis</t>
  </si>
  <si>
    <t>Loten 1-3</t>
  </si>
  <si>
    <t>Sint-Jacobskerk</t>
  </si>
  <si>
    <t>Koekelare</t>
  </si>
  <si>
    <t>Brouwershuis Sint-Maartensplein 19</t>
  </si>
  <si>
    <t>Restauratie daken en buitenschrijnwerk</t>
  </si>
  <si>
    <t>Pui en gewelven onderliggende kelders</t>
  </si>
  <si>
    <t>Lebbeke</t>
  </si>
  <si>
    <t>Vernieuwen dakbedekking</t>
  </si>
  <si>
    <t>Begijnhofwoningen Sint-Salvator</t>
  </si>
  <si>
    <t>Hoviusstraat 17-19-21</t>
  </si>
  <si>
    <t>Kruitmagazijn thv Mechelsepoort</t>
  </si>
  <si>
    <t>Kasterlee</t>
  </si>
  <si>
    <t>Keesesmolen</t>
  </si>
  <si>
    <t>De Pier</t>
  </si>
  <si>
    <t>Herstel stormschade</t>
  </si>
  <si>
    <t>0,6 x 0,8</t>
  </si>
  <si>
    <t>Boom</t>
  </si>
  <si>
    <t>PTS</t>
  </si>
  <si>
    <t>Fase 4A: karkasrestauratie werkhuizen</t>
  </si>
  <si>
    <t>Fase 5: gevelrestauratie</t>
  </si>
  <si>
    <t>Turnzaal vml meisjeskostschool Les Peupliers</t>
  </si>
  <si>
    <t>Zuienkerke</t>
  </si>
  <si>
    <t>Voormalig pompgemaal Meetkerkse Moeren</t>
  </si>
  <si>
    <t>Eeklo</t>
  </si>
  <si>
    <t>Huysmanshoeve</t>
  </si>
  <si>
    <t>Restauratie en herinrichting</t>
  </si>
  <si>
    <t>Kinrooi</t>
  </si>
  <si>
    <t>Grafkapel bisschop Rutten</t>
  </si>
  <si>
    <t>Reylandtzaal, Achiel Van Ackerplein 3</t>
  </si>
  <si>
    <t>Watertorens Kattenberg</t>
  </si>
  <si>
    <t>Tuchthuis</t>
  </si>
  <si>
    <t>Restauratie Museumvleugel</t>
  </si>
  <si>
    <t>Nieuwpoort</t>
  </si>
  <si>
    <t>Militair Arsenaal Bommenvrij</t>
  </si>
  <si>
    <t>Herbestemming naar Academie - Fase 2B</t>
  </si>
  <si>
    <t>Pittem</t>
  </si>
  <si>
    <t>Plaatsmolen</t>
  </si>
  <si>
    <t>Fase 2: molentechnische restauratie</t>
  </si>
  <si>
    <t>Begijnhofwoning Hoviusstraat 3</t>
  </si>
  <si>
    <t>Zoutleeuw</t>
  </si>
  <si>
    <t>Daken, gevels en buitenschrijnwerk</t>
  </si>
  <si>
    <t>Kapellen</t>
  </si>
  <si>
    <t>Irishof/Pharazijnshof</t>
  </si>
  <si>
    <t>Restauratie daken, gevels, buitenschrijnwerk</t>
  </si>
  <si>
    <t>Nijlen</t>
  </si>
  <si>
    <t>Pastorie Kessel</t>
  </si>
  <si>
    <t>Pastorie Loppem</t>
  </si>
  <si>
    <t>Lot 2A: bouwwerken en afwerking</t>
  </si>
  <si>
    <t>Assenede</t>
  </si>
  <si>
    <t xml:space="preserve">Gemeentelijke Begraafplaats Meuleken </t>
  </si>
  <si>
    <t>Restauratie grafmonument De Block</t>
  </si>
  <si>
    <t>Maarkedal</t>
  </si>
  <si>
    <t>Kasseiwegen - deel 1</t>
  </si>
  <si>
    <t>Mariaborrestraat-Steenbeeekdries-Stationsberg</t>
  </si>
  <si>
    <t>Horebeke</t>
  </si>
  <si>
    <t>Percelen 1-3</t>
  </si>
  <si>
    <t>Oudenaarde</t>
  </si>
  <si>
    <t>Schipperskerk Leupegem</t>
  </si>
  <si>
    <t>Heuvelland</t>
  </si>
  <si>
    <t>Lijstermolen</t>
  </si>
  <si>
    <t>Kasteel Schoonselhof</t>
  </si>
  <si>
    <t>Renovatie en herinvulling</t>
  </si>
  <si>
    <t>Caermersklooster</t>
  </si>
  <si>
    <t>Fase 3, lot 2: gevels en interieur</t>
  </si>
  <si>
    <t>Abdij Vlierbeek Kessel-Lo</t>
  </si>
  <si>
    <t>Abtskwartier, tuinprieel, paardenstal</t>
  </si>
  <si>
    <t>Archeologische site Ename</t>
  </si>
  <si>
    <t>Restauratie abdijmuur</t>
  </si>
  <si>
    <t>Aartsbisschoppelijk Paleis</t>
  </si>
  <si>
    <t>Fase 3: oostelijke vleugel</t>
  </si>
  <si>
    <t>Fase 4: zuidelijke vleugel</t>
  </si>
  <si>
    <t>OLV-Hospitaal/Klooster Augustinessen</t>
  </si>
  <si>
    <t>Ardooie</t>
  </si>
  <si>
    <t>Vml herenhuis De Mêulenaere/bibliotheek</t>
  </si>
  <si>
    <t>Restauratie gevels en schrijnwerk</t>
  </si>
  <si>
    <t>Oudenburg</t>
  </si>
  <si>
    <t>Witte Molen te Roksem</t>
  </si>
  <si>
    <t>Fase 1: bouwkundige restauratie</t>
  </si>
  <si>
    <t>Laakdal</t>
  </si>
  <si>
    <t>Lo-Reninge</t>
  </si>
  <si>
    <t>Pastorie van Lo</t>
  </si>
  <si>
    <t>Fase 2: tuinmuur</t>
  </si>
  <si>
    <t>Fase 3: gevels</t>
  </si>
  <si>
    <t>Vml onderwijzerswoning, Bovekerkestraat 168</t>
  </si>
  <si>
    <t>Site van de Keizersberg</t>
  </si>
  <si>
    <t>Burchtmuur, waterput en Mariabeeld</t>
  </si>
  <si>
    <t>Pastorie te Ename</t>
  </si>
  <si>
    <t>Vml Landhuis van het Brugse Vrije</t>
  </si>
  <si>
    <t>Schepenkamer en schouw-Fase 2</t>
  </si>
  <si>
    <t>Vanackershof, Hoog Mosscher</t>
  </si>
  <si>
    <t>Restauratie beschermd inkomgeheel en kapel</t>
  </si>
  <si>
    <t>Kasteel van Tillegem</t>
  </si>
  <si>
    <t>Gevels, daken, poortmuur en bruggen</t>
  </si>
  <si>
    <t>Herentals</t>
  </si>
  <si>
    <t>Stadhuis met Lakenhalle en belfort</t>
  </si>
  <si>
    <t>Fase 2: interieur Lakenhal</t>
  </si>
  <si>
    <t>Watertoren</t>
  </si>
  <si>
    <t>Oud-Turnhout</t>
  </si>
  <si>
    <t>Hofke van Chantraine</t>
  </si>
  <si>
    <t>Sted. Academie Beeldende Kunsten, Bruggestraat 43</t>
  </si>
  <si>
    <t>Percelen C, D, E en G</t>
  </si>
  <si>
    <t>Fase 5: gevels, tuinmuur en bijgebouwen</t>
  </si>
  <si>
    <t>Restauratie Neerhoeve</t>
  </si>
  <si>
    <t>Fase 3: buitengevels en zolder</t>
  </si>
  <si>
    <t>Voormalig Klooster Dalscholieren</t>
  </si>
  <si>
    <t>Willemdok</t>
  </si>
  <si>
    <t>Restauratie kaaimmuur noord- en oostkaai</t>
  </si>
  <si>
    <t>Restauratie kaaimmuur zuid- en westkaai</t>
  </si>
  <si>
    <t>Turnhout</t>
  </si>
  <si>
    <t>Voormalig kantoorgebouw Brepols</t>
  </si>
  <si>
    <t>Hasselt</t>
  </si>
  <si>
    <t>Restauratie dak</t>
  </si>
  <si>
    <t>Ham</t>
  </si>
  <si>
    <t>Schans van Gerhees</t>
  </si>
  <si>
    <t>Restauratie en inrichting</t>
  </si>
  <si>
    <t>Zandhoven</t>
  </si>
  <si>
    <t>Pastorie - Kerk- en Armenhuis Pulderbos</t>
  </si>
  <si>
    <t>Landen</t>
  </si>
  <si>
    <t>Pastorie Sint-Trudo Laar</t>
  </si>
  <si>
    <t>Zemst</t>
  </si>
  <si>
    <t>Kapel OLV in het Hammeke</t>
  </si>
  <si>
    <t>Voormalige pastorie Veerle</t>
  </si>
  <si>
    <t>Hoeilaart</t>
  </si>
  <si>
    <t>Station Groenendaal</t>
  </si>
  <si>
    <t>Restauratie, renovatie en herbestemming</t>
  </si>
  <si>
    <t>Sint-Amands</t>
  </si>
  <si>
    <t>Veerhuis</t>
  </si>
  <si>
    <t>Restauratie gevels, dak en interieur</t>
  </si>
  <si>
    <t>Het Schipken, F. de Merodestraat 63</t>
  </si>
  <si>
    <t>Restauratie en herbestemming tot museumcafé</t>
  </si>
  <si>
    <t>Zomergem</t>
  </si>
  <si>
    <t>Schilderwerken en buitenschrijnwerk</t>
  </si>
  <si>
    <t>Mercator-Orteliushuis, Kloosterstraat 15</t>
  </si>
  <si>
    <t>Koninklijke Stallingen</t>
  </si>
  <si>
    <t>Fase 1: restauratie oostvleugel</t>
  </si>
  <si>
    <t>Fase 2: restauratie noordvleugel+conciergewoning</t>
  </si>
  <si>
    <t>Fase 3: restauratie zuidvleugel+erekoer</t>
  </si>
  <si>
    <t>Fase 3, lot 3 (gevels en interieur)</t>
  </si>
  <si>
    <t>Diest</t>
  </si>
  <si>
    <t>Oud Infirmeriegebouw Park Cerkel</t>
  </si>
  <si>
    <t>Binnen- en buitenrestauratie</t>
  </si>
  <si>
    <t>Handbooghof</t>
  </si>
  <si>
    <t>Stadsomwalling en heraanleg omgeving</t>
  </si>
  <si>
    <t>Abdij van Vlierbeek Kessel-Lo</t>
  </si>
  <si>
    <t>Restauratie Nieuw Abtskwartier</t>
  </si>
  <si>
    <t>Maaseik</t>
  </si>
  <si>
    <t>Kapel Harlindis en Relindis</t>
  </si>
  <si>
    <t>Hamont-Achel</t>
  </si>
  <si>
    <t>Kapel vml Ursulinenklooster</t>
  </si>
  <si>
    <t>Fase 1: bouwkundig en glasramen</t>
  </si>
  <si>
    <t>Zuid-Oost-Vlaamse Kasseiwegen</t>
  </si>
  <si>
    <t>Eikenberg te Maarke-Kerkem</t>
  </si>
  <si>
    <t>Donderij</t>
  </si>
  <si>
    <t>Grootseminarie</t>
  </si>
  <si>
    <t>Fase III: gevels daken, bibliotheek, auditorium</t>
  </si>
  <si>
    <t>Fase 3 - vleugel A (technieken)</t>
  </si>
  <si>
    <t>Geraardsbergen</t>
  </si>
  <si>
    <t>Sint-Adriaansabdij</t>
  </si>
  <si>
    <t>Fase 1: restaurant en museum</t>
  </si>
  <si>
    <t>Sint-Lievens-Houtem</t>
  </si>
  <si>
    <t>Pastorij Letterhoutem</t>
  </si>
  <si>
    <t>Restauratie en verbouwing tot 3 appartementen</t>
  </si>
  <si>
    <t>Heusden-Zolder</t>
  </si>
  <si>
    <t>Huis Blanqaert, Laurierstraat 4</t>
  </si>
  <si>
    <t>Fase 4: gelijkvloerse verdieping</t>
  </si>
  <si>
    <t>Pastorij Meerbeke</t>
  </si>
  <si>
    <t>Fase 3, lot 3 (technische installaties)</t>
  </si>
  <si>
    <t>Steenkoolmijn</t>
  </si>
  <si>
    <t>Restauratie watertoren</t>
  </si>
  <si>
    <t>Restauratie schachtbok</t>
  </si>
  <si>
    <t>Zwalm</t>
  </si>
  <si>
    <t>Molenberg - Konkelstraat</t>
  </si>
  <si>
    <t>Heraanleg kasseiweg na aanleg riolering</t>
  </si>
  <si>
    <t>Stadsmuseum Hof van Busleyden</t>
  </si>
  <si>
    <t>Renovatie en uitbreding</t>
  </si>
  <si>
    <t>Fase 3: restauratie interieur</t>
  </si>
  <si>
    <t>Zottegem</t>
  </si>
  <si>
    <t>Kasteel van Egmont</t>
  </si>
  <si>
    <t>Restauratie en herinrichting bibliotheek</t>
  </si>
  <si>
    <t>Adriaan Brouwershuis</t>
  </si>
  <si>
    <t>Restauratie waterhuis en goudleder</t>
  </si>
  <si>
    <t>Ontvangstgebouw De Recette</t>
  </si>
  <si>
    <t>Lochristi</t>
  </si>
  <si>
    <t>Oud Gemeentehuis Dorp-West</t>
  </si>
  <si>
    <t>Gebouw Venetië, Kaaistraat 32</t>
  </si>
  <si>
    <t>Burcht van Kessenich</t>
  </si>
  <si>
    <t>Restauratie ruïne en grafkapel</t>
  </si>
  <si>
    <t>Gemeentehuis Etikhove</t>
  </si>
  <si>
    <t>Algemen buitenrestauratie</t>
  </si>
  <si>
    <t>Kasteeldomein Breivelde</t>
  </si>
  <si>
    <t>Ggevel- en schrijnwerken kasteel</t>
  </si>
  <si>
    <t>Oliewindmolen De Teerlingmolen</t>
  </si>
  <si>
    <t>Bouwkundige werken</t>
  </si>
  <si>
    <t>Restauratie gevels en dak</t>
  </si>
  <si>
    <t>Oud Gasthuis</t>
  </si>
  <si>
    <t>Restauratie zuidelijke vleugel</t>
  </si>
  <si>
    <t>Genk</t>
  </si>
  <si>
    <t>Restauratie interieur</t>
  </si>
  <si>
    <t>Wijnegem</t>
  </si>
  <si>
    <t>Sint-Martinuskerk Rutten</t>
  </si>
  <si>
    <t>Binnenafwerking en muurschilderingen</t>
  </si>
  <si>
    <t>Sint-Jacobuskerk</t>
  </si>
  <si>
    <t>Restauratie orgel</t>
  </si>
  <si>
    <t>Protestantse kerk</t>
  </si>
  <si>
    <t>Fase 2 - ramen koor, percelen 1 en 2</t>
  </si>
  <si>
    <t>Waregem</t>
  </si>
  <si>
    <t>Sint-Martinuskerk Desselgem</t>
  </si>
  <si>
    <t>Sint-Jan-Baptistkerk</t>
  </si>
  <si>
    <t>Perceel 1: conservering textiel</t>
  </si>
  <si>
    <t>Perceel 2: restauratie liturgisch erfgoed metaal</t>
  </si>
  <si>
    <t>Kortessem</t>
  </si>
  <si>
    <t>Sint-Pietersbandenkerk Wintershoven</t>
  </si>
  <si>
    <t>Sint-Martinuskerk</t>
  </si>
  <si>
    <t>Restauratie kerk en kerkhofmuur</t>
  </si>
  <si>
    <t>OLV-kerk Meetkerke</t>
  </si>
  <si>
    <t>Injecteren grondmuren en binnenschilderwerken</t>
  </si>
  <si>
    <t>Sint-Michielskerk</t>
  </si>
  <si>
    <t>Sint-Medarduskerk Vreren</t>
  </si>
  <si>
    <t>Fase 4: interieur</t>
  </si>
  <si>
    <t>Machelen</t>
  </si>
  <si>
    <t xml:space="preserve">Sint-Gertrudiskerk </t>
  </si>
  <si>
    <t>Restauratie interieur (fase 3)</t>
  </si>
  <si>
    <t>Heilig Kruiskerk Vrasene</t>
  </si>
  <si>
    <t>Restauratie schilderijen</t>
  </si>
  <si>
    <t>Sint-Aldegondiskerk Mespelare</t>
  </si>
  <si>
    <t>OLV Middelareskerk</t>
  </si>
  <si>
    <t>Fase 2: lot 1-bouwkunde + lot 2-glas-in-lood</t>
  </si>
  <si>
    <t>Sint-Catharinakerk Kortrijk-Dutsel</t>
  </si>
  <si>
    <t>Fase 2: gevels en glasramen</t>
  </si>
  <si>
    <t>Sint-Martinuskerk Melden</t>
  </si>
  <si>
    <t>Fase 4: cv en elektriciteit</t>
  </si>
  <si>
    <t>Denderleeuw</t>
  </si>
  <si>
    <t>Sint-Amanduskerk</t>
  </si>
  <si>
    <t>Interieur en technieken</t>
  </si>
  <si>
    <t>Sint-Salvatorskerk Wieze</t>
  </si>
  <si>
    <t>Fase 2: figuratieve koorramen</t>
  </si>
  <si>
    <t>Bekkevoort</t>
  </si>
  <si>
    <t>Sint-Laurentiuskerk Molenbeek</t>
  </si>
  <si>
    <t>Restauratie daken</t>
  </si>
  <si>
    <t>Kortenaken</t>
  </si>
  <si>
    <t>Sint-Bartholomeuskerk Waanrode</t>
  </si>
  <si>
    <t>Sint-Walburgakerk</t>
  </si>
  <si>
    <t>Fase 4: koor, percelen 1 en 2</t>
  </si>
  <si>
    <t>Sint-Quintinuskathedraal</t>
  </si>
  <si>
    <t>Halle</t>
  </si>
  <si>
    <t>Sint-Vincentiuskerk</t>
  </si>
  <si>
    <t>Sint-Hermeskerk</t>
  </si>
  <si>
    <t>Herstelling houten drager en polychromie</t>
  </si>
  <si>
    <t>OLV en Sint-Stefanuskerk</t>
  </si>
  <si>
    <t>Fase 5: interieur</t>
  </si>
  <si>
    <t>Ingelmunster</t>
  </si>
  <si>
    <t>Fase 3 - Interieur - Centrale verwarming</t>
  </si>
  <si>
    <t>Fase 5: Historische interieurelementen en schilderwerken</t>
  </si>
  <si>
    <t>Sint-Albertuskerk Zwartberg</t>
  </si>
  <si>
    <t>Restauratie ifv verwarming</t>
  </si>
  <si>
    <t>Voeren</t>
  </si>
  <si>
    <t>Sint-Lambertuskerk 's Gravenvoeren</t>
  </si>
  <si>
    <t>Fase 3: interieur</t>
  </si>
  <si>
    <t>Sint-Andreas en Ghislenuskerk Belsele</t>
  </si>
  <si>
    <t>Sint-Bartholomeuskerk Merksem</t>
  </si>
  <si>
    <t>Daken toren, voorkerk en kerkzolder, sanitair</t>
  </si>
  <si>
    <t>Knesselare</t>
  </si>
  <si>
    <t>Sint-Willibrorduskerk</t>
  </si>
  <si>
    <t>Gevels en daken</t>
  </si>
  <si>
    <t>Fase 4: Binnenafwerking en schilderwerken</t>
  </si>
  <si>
    <t>Peer</t>
  </si>
  <si>
    <t>Sint-Trudokerk Grote Brogel</t>
  </si>
  <si>
    <t>Lennik</t>
  </si>
  <si>
    <t>Restauratie kerkhofmuur</t>
  </si>
  <si>
    <t>Sint-Monulfus en Gondulfus</t>
  </si>
  <si>
    <t>Fase 3: glas-in-loodramen</t>
  </si>
  <si>
    <t>OL Vrouwkerk</t>
  </si>
  <si>
    <t>Fase 1 B (schip en glas-in-lood)</t>
  </si>
  <si>
    <t>H. Margaretakerk</t>
  </si>
  <si>
    <t>Restauratie schilderij Margareta van Antiochië</t>
  </si>
  <si>
    <t>Fase 4: interieurrestauratie</t>
  </si>
  <si>
    <t>Binnenschilderwerken</t>
  </si>
  <si>
    <t>Bilzen</t>
  </si>
  <si>
    <t>Kerk OLV ten Hemelopneming Munsterbilzen</t>
  </si>
  <si>
    <t>Restauratie glas-in-loodramen</t>
  </si>
  <si>
    <t xml:space="preserve">Lede </t>
  </si>
  <si>
    <t>Restauratie orgel, doksaal, torenruimte</t>
  </si>
  <si>
    <t>Sint-Pieterskerk</t>
  </si>
  <si>
    <t>Kerk Sint-Antonius-Abt</t>
  </si>
  <si>
    <t>Daken en sacristie</t>
  </si>
  <si>
    <t>Sint-Genovevakerk Zepperen</t>
  </si>
  <si>
    <t>Fase 4: gevels benedendaks</t>
  </si>
  <si>
    <t>Kerk OLV van 7 Weeën</t>
  </si>
  <si>
    <t>Merchtem</t>
  </si>
  <si>
    <t>Sint-Jan-de-Doperkerk</t>
  </si>
  <si>
    <t>Interieurrestauratie</t>
  </si>
  <si>
    <t>Sint-Aldegondiskerk</t>
  </si>
  <si>
    <t>Sint-Jacobskerk Schurhoven</t>
  </si>
  <si>
    <t>Centrale verwarming</t>
  </si>
  <si>
    <t>Heers</t>
  </si>
  <si>
    <t>Kerk OLV ten Hemelopneming Veulen</t>
  </si>
  <si>
    <t>Restauratie Clerinx-orgel</t>
  </si>
  <si>
    <t>Groot Seminarie</t>
  </si>
  <si>
    <t>Gevels groot en klein pand - deel 1</t>
  </si>
  <si>
    <t>Gevels groot en klein pand - deel 2</t>
  </si>
  <si>
    <t>Leopoldsburg</t>
  </si>
  <si>
    <t>Kerk OLV ten Hemelopneming</t>
  </si>
  <si>
    <t>Loten 1 tem 3</t>
  </si>
  <si>
    <t>Deinze</t>
  </si>
  <si>
    <t>HH Petrus en Pauluskerk Bachte-Maria-Leerne</t>
  </si>
  <si>
    <t>Algemene werken, elektriciteit, beveiligingswerken</t>
  </si>
  <si>
    <t>Kerk Sint-Amandus en H. Hart</t>
  </si>
  <si>
    <t>Buitenrestauratie</t>
  </si>
  <si>
    <t>Wachtebeke</t>
  </si>
  <si>
    <t>Sint-Catharinakerk</t>
  </si>
  <si>
    <t>Fase 1: buitenrestauratie</t>
  </si>
  <si>
    <t>Fase 1: schilderwerken</t>
  </si>
  <si>
    <t>Moorslede</t>
  </si>
  <si>
    <t>Basiliek OL Vrouw Dadizele</t>
  </si>
  <si>
    <t>Fase 4</t>
  </si>
  <si>
    <t>Berlaar</t>
  </si>
  <si>
    <t>Sint-Pieterkerk</t>
  </si>
  <si>
    <t>Sint-Rochuskerk</t>
  </si>
  <si>
    <t>Sint-Martinuskerk Vurste</t>
  </si>
  <si>
    <t>Inwendige opfrissingswerken, verwarming en elektriciteit</t>
  </si>
  <si>
    <t>Dilbeek</t>
  </si>
  <si>
    <t>Sint-Ulrikskerk</t>
  </si>
  <si>
    <t>Fase 2: exterieur en kerkhofmuur</t>
  </si>
  <si>
    <t>Stekene</t>
  </si>
  <si>
    <t>Heilig Kruiskerk</t>
  </si>
  <si>
    <t>Dak</t>
  </si>
  <si>
    <t>Sint-Martinuskerk Oombergen</t>
  </si>
  <si>
    <t>Dak, gevels en glasramen</t>
  </si>
  <si>
    <t>Zwijndrecht</t>
  </si>
  <si>
    <t>Heilige Kruiskerk</t>
  </si>
  <si>
    <t>Herstelling bedaking</t>
  </si>
  <si>
    <t>Restauratie gevels kerk en toren</t>
  </si>
  <si>
    <t>Binvignat &amp; Houdtappel-orgel</t>
  </si>
  <si>
    <t>Restauratie Clerinxorgel</t>
  </si>
  <si>
    <t>Sint-Joriskerk</t>
  </si>
  <si>
    <t>Herent</t>
  </si>
  <si>
    <t>Maria Hemelvaartkerk Winksele</t>
  </si>
  <si>
    <t>Buitenrestauratie - Fase 2</t>
  </si>
  <si>
    <t>Kapucijnenkerk</t>
  </si>
  <si>
    <t>Herstel daken</t>
  </si>
  <si>
    <t>Veurne</t>
  </si>
  <si>
    <t>Sint-Niklaaskerk</t>
  </si>
  <si>
    <t>Boutersem</t>
  </si>
  <si>
    <t>OLV Hemelvaartkerk Vertrijk</t>
  </si>
  <si>
    <t>Sint-Quintinuskerk Gelinden</t>
  </si>
  <si>
    <t>Gooik</t>
  </si>
  <si>
    <t>Kruishoutem</t>
  </si>
  <si>
    <t>Sint-Eligiuskerk</t>
  </si>
  <si>
    <t>Exterieur en gedeelte interieur</t>
  </si>
  <si>
    <t>Kerk Sint-Jozef Coloma</t>
  </si>
  <si>
    <t>Fase 3: binnenrestauratie</t>
  </si>
  <si>
    <t>Sint-Laurentiuskerk</t>
  </si>
  <si>
    <t>Fase 1, lot 2: gevels</t>
  </si>
  <si>
    <t>Alveringem</t>
  </si>
  <si>
    <t>Sint-Martinuskerk Leisele</t>
  </si>
  <si>
    <t>Restauratie dak, gevels en glas-in-lood</t>
  </si>
  <si>
    <t>Tielt-Winge</t>
  </si>
  <si>
    <t>Sint-Mattheuskerk</t>
  </si>
  <si>
    <t>Restauratie dak en gevels</t>
  </si>
  <si>
    <t>Sint-Niklaaskerk Leest</t>
  </si>
  <si>
    <t>Ranst</t>
  </si>
  <si>
    <t>O L Vrouwkerk Oelegem</t>
  </si>
  <si>
    <t>Vernieuwen elektrische installatie</t>
  </si>
  <si>
    <t>Verwarmingsinstallatie</t>
  </si>
  <si>
    <t>Verwarming</t>
  </si>
  <si>
    <t>Kerk Groot Seminarie</t>
  </si>
  <si>
    <t>Vernieuwen verwarmingsinstallatie</t>
  </si>
  <si>
    <t>Sint-Brixiuskerk</t>
  </si>
  <si>
    <t>Plaatsen van verwarming</t>
  </si>
  <si>
    <t>Sint-Lambertuskerk Muizen-Dorp</t>
  </si>
  <si>
    <t>Dak- en rioleringswerken</t>
  </si>
  <si>
    <t>Sint-Waldetrudiskerk</t>
  </si>
  <si>
    <t>Sint-Michaëlkerk</t>
  </si>
  <si>
    <t>Sint-Catharinakerk Sinaai</t>
  </si>
  <si>
    <t>Sint-Pieters-Leeuw</t>
  </si>
  <si>
    <t>Sint-Pieter en Pauluskerk</t>
  </si>
  <si>
    <t>Fase III: exterieur, transepten en zijbeuken</t>
  </si>
  <si>
    <t>Sint-Salvatorkerk</t>
  </si>
  <si>
    <t>Restauratie gevels en stabiliteitswerken</t>
  </si>
  <si>
    <t>H. Margarethakerk</t>
  </si>
  <si>
    <t>Kerk OLV Ten Hemelopneming Kermt</t>
  </si>
  <si>
    <t>Christus Koningkerk Waterschei</t>
  </si>
  <si>
    <t>Fase 2: gevels en glas-in-loodramen</t>
  </si>
  <si>
    <t>Sint-Pauluskerk</t>
  </si>
  <si>
    <t>Bisschoppelijk Paleis</t>
  </si>
  <si>
    <t>Restauratie Buitenmuur</t>
  </si>
  <si>
    <t>Sint-Bertinuskerk</t>
  </si>
  <si>
    <t>Restauratie OLV-altaar</t>
  </si>
  <si>
    <t>Sint-Laurentiuskerk Overrepen</t>
  </si>
  <si>
    <t>Sint-Lambertuskerk Kessel</t>
  </si>
  <si>
    <t>Binnenrestauratie en schilderwerken</t>
  </si>
  <si>
    <t>Interieurrestauratie: bouwkundige werken</t>
  </si>
  <si>
    <t>Interieurrestauratie: schilderwerken, meubilair</t>
  </si>
  <si>
    <t>Protestantse Kerk</t>
  </si>
  <si>
    <t>Sint-Hilariuskerk</t>
  </si>
  <si>
    <t>Lierde</t>
  </si>
  <si>
    <t>Sint-Jan-de-Doperkerk Hemelveerdegem</t>
  </si>
  <si>
    <t>Percelen 1: interieur en perceel 2: verwarming en elektriciteit</t>
  </si>
  <si>
    <t>Zonnebeke</t>
  </si>
  <si>
    <t>Onze Lieve Vrouwkerk</t>
  </si>
  <si>
    <t>Fase 2, perceel 3: verwarming</t>
  </si>
  <si>
    <t>Dichtleggen van opgravingen en bijh. werken</t>
  </si>
  <si>
    <t>Fase 2: binnenrestauratie</t>
  </si>
  <si>
    <t>Restauratie pastorij- en kerkhofmuur</t>
  </si>
  <si>
    <t>Kapel OLV van Millegem</t>
  </si>
  <si>
    <t>Dakwerken</t>
  </si>
  <si>
    <t>Fase 1: dakwerken en toren</t>
  </si>
  <si>
    <t>Kraainem</t>
  </si>
  <si>
    <t>Sint-Pancratiuskerk</t>
  </si>
  <si>
    <t>Sint-Michielskerk Amerikalei</t>
  </si>
  <si>
    <t>Aanpassing binnenklimaat</t>
  </si>
  <si>
    <t>Sint-Eligiuskerk Eine</t>
  </si>
  <si>
    <t>Dak, gevel, interieur, binnenschilderwerken</t>
  </si>
  <si>
    <t>Sint-Vedastuskerk Reningelst</t>
  </si>
  <si>
    <t>Kapel OLV Geboorte (Schoenmakerskapel) en vml OLV Convent</t>
  </si>
  <si>
    <t>Sint-Lambertuskerk</t>
  </si>
  <si>
    <t>Restauratie toren</t>
  </si>
  <si>
    <t>OLV Hemelvaartkerk</t>
  </si>
  <si>
    <t>Sint-Dimpnakapel Elsum</t>
  </si>
  <si>
    <t>Wuustwezel</t>
  </si>
  <si>
    <t>Restauratie gevels, bedaking, buitenaanleg</t>
  </si>
  <si>
    <t>Kerk Sint- Monulfus en Gondulfus</t>
  </si>
  <si>
    <t>Dak- en voegwerken</t>
  </si>
  <si>
    <t>OLV Geboortekerk Pamele</t>
  </si>
  <si>
    <t>Sint-Servaasbasiliek</t>
  </si>
  <si>
    <t>Diepenbeek</t>
  </si>
  <si>
    <t>Sint-Servaaskerk</t>
  </si>
  <si>
    <t>Fase II: brandglasramen</t>
  </si>
  <si>
    <t>Fase III: interieur</t>
  </si>
  <si>
    <t>OLV-kerk Leffinge</t>
  </si>
  <si>
    <t>Fase 6, lot 3b: interieurrestauratie</t>
  </si>
  <si>
    <t>Sint-Margaretakerk Grembergen</t>
  </si>
  <si>
    <t>Sint-Annakerk Wetteren-ten-Ede</t>
  </si>
  <si>
    <t>Sint-Barbarakerk Eisden</t>
  </si>
  <si>
    <t>Fase 2: dak- en gevelwerken</t>
  </si>
  <si>
    <t>Sint-Albanuskerk Vlijtingen</t>
  </si>
  <si>
    <t>Restauratie kerkhofmuren</t>
  </si>
  <si>
    <t>Kerk Sint-Marie Everbeek</t>
  </si>
  <si>
    <t>Dak en deel gevels toren</t>
  </si>
  <si>
    <t>Kerk Sint-Gertrudis Bovekerke</t>
  </si>
  <si>
    <t>Sint-Mauritiuskerk</t>
  </si>
  <si>
    <t>Restauratie daken, gevels en glasramen</t>
  </si>
  <si>
    <t>Sint-Salvatorkerk Wieze</t>
  </si>
  <si>
    <t>OL Vrouwkerk Broechem</t>
  </si>
  <si>
    <t>Schilderwerken, elektriciteit en verwarming</t>
  </si>
  <si>
    <t>Percelen 1 en 2</t>
  </si>
  <si>
    <t>Sint-Martinuskerk Asper</t>
  </si>
  <si>
    <t>Interieur zuidertoren en glas-in-loodramen</t>
  </si>
  <si>
    <t>Fase 1: interieur</t>
  </si>
  <si>
    <t>OL Vrouwkerk Wulveringem</t>
  </si>
  <si>
    <t>Fase 2: glasramen</t>
  </si>
  <si>
    <t>OLV van Hanswijkbasiliek</t>
  </si>
  <si>
    <t>Restauratie meubilair: lot 1 - biechtstoelen, preekstoel, communiebank en doksaal</t>
  </si>
  <si>
    <t xml:space="preserve">Restauratie meubilair: lot 2 - hoofdaltaar, zijaltaren, tabernakelkasten </t>
  </si>
  <si>
    <t>Houthalen-Helchteren</t>
  </si>
  <si>
    <t>Restauratie Le Picard orgel</t>
  </si>
  <si>
    <t>Sint-Ambrosiuskerk</t>
  </si>
  <si>
    <t>Opwijk</t>
  </si>
  <si>
    <t>Sint-Pieterskerk Mazenzele</t>
  </si>
  <si>
    <t>Fase II: interieur</t>
  </si>
  <si>
    <t>Sint-Leonarduskerk</t>
  </si>
  <si>
    <t>Muurschildering Het Laatse Oordeel</t>
  </si>
  <si>
    <t>Kerk Sint-Franciscus van Assisi</t>
  </si>
  <si>
    <t>Koepel, daken en gevels</t>
  </si>
  <si>
    <t>Zonhoven</t>
  </si>
  <si>
    <t>Sint-Quintinuskerk</t>
  </si>
  <si>
    <t>Daken zijbeuk west</t>
  </si>
  <si>
    <t>Ravels</t>
  </si>
  <si>
    <t>Herstellingswerken toren</t>
  </si>
  <si>
    <t>Arendonk</t>
  </si>
  <si>
    <t>OL Vrouwkerk en omgeving</t>
  </si>
  <si>
    <t>3 percelen</t>
  </si>
  <si>
    <t>Exterieur: ruwbouw en afwerking</t>
  </si>
  <si>
    <t>Willebroek</t>
  </si>
  <si>
    <t>Fase 2: buitenmuren, ramen, schrijnwerk</t>
  </si>
  <si>
    <t>Herenthout</t>
  </si>
  <si>
    <t>Sint-Pieter en Pauwelkerk</t>
  </si>
  <si>
    <t>Pepingen</t>
  </si>
  <si>
    <t>OL Vrouwkerk Bellingen</t>
  </si>
  <si>
    <t>Sint-Margarethakerk Begijnhof</t>
  </si>
  <si>
    <t>Interieur: orgel en schilderwerken</t>
  </si>
  <si>
    <t>St-Martens-Latem</t>
  </si>
  <si>
    <t>Sint-Aldegondiskerk Deurle</t>
  </si>
  <si>
    <t>Schilderwerken interieur en dak en gevels</t>
  </si>
  <si>
    <t>Fase 3: interieur en technieken</t>
  </si>
  <si>
    <t>Borgloon</t>
  </si>
  <si>
    <t>Sint-Vedastuskerk Hoepertingen</t>
  </si>
  <si>
    <t>Exterieur, technieken en interieur</t>
  </si>
  <si>
    <t>Kontich</t>
  </si>
  <si>
    <t>Sint-Michaëlkerk Waarloos</t>
  </si>
  <si>
    <t>Buitenrestuauratie</t>
  </si>
  <si>
    <t>OL Vrouwkerk Leffinge</t>
  </si>
  <si>
    <t>H. Kruiskerk Sint-Kruis-Winkel</t>
  </si>
  <si>
    <t>Lot 2: interieur</t>
  </si>
  <si>
    <t>Schilderijen</t>
  </si>
  <si>
    <t>Kerk Christus Koning</t>
  </si>
  <si>
    <t>Sint-Gertrudiskerk Vlassenbroek</t>
  </si>
  <si>
    <t>Evergem</t>
  </si>
  <si>
    <t>Sint-Christoffelkerk</t>
  </si>
  <si>
    <t>Fase 2: ruwbouw, gevels en glas-in-lood</t>
  </si>
  <si>
    <t>Dekenij, Plankstraat 16</t>
  </si>
  <si>
    <t>Sint-Maartenkerk</t>
  </si>
  <si>
    <t>Fase 2: daken en buitenmuren kerkgebouw</t>
  </si>
  <si>
    <t>Fase 2: lage daken en gevels koor</t>
  </si>
  <si>
    <t>HH Petrus en Pauluskerk</t>
  </si>
  <si>
    <t>Restauratie koorkruis en irichten sanitair sacristie</t>
  </si>
  <si>
    <t>Fase VI: interieur en loopbruggen</t>
  </si>
  <si>
    <t>Grafmonument d'Herbais en zuidtransept</t>
  </si>
  <si>
    <t>Sint-Pieterskerk Testelt</t>
  </si>
  <si>
    <t>Glas-in-loodramen</t>
  </si>
  <si>
    <t>Wichelen</t>
  </si>
  <si>
    <t>Sint-Jan-Onthoofdingskerk</t>
  </si>
  <si>
    <t>Kerk OLV ter Noodt</t>
  </si>
  <si>
    <t>Fase 1 (daken, interieur) en Fase 2 (schilderijen)</t>
  </si>
  <si>
    <t>Sint-Martinuskerk Sint-Martens-Bodegem</t>
  </si>
  <si>
    <t>Kerk OLV Ten Hemelopneming Moelingen</t>
  </si>
  <si>
    <t>Fase III: interieur gesculpteerd hout</t>
  </si>
  <si>
    <t>Asse</t>
  </si>
  <si>
    <t>Sint-Stefanuskerk Mollem</t>
  </si>
  <si>
    <t>Langemark-Poelkapelle</t>
  </si>
  <si>
    <t>Kerk OLV Onbevlekt Ontvangen Langemark (Madonna)</t>
  </si>
  <si>
    <t>Rotselaar</t>
  </si>
  <si>
    <t>Fase 2: restauratie gevels en glas-in-lood</t>
  </si>
  <si>
    <t>Kerk OLV Hemelvaart Vertrijk</t>
  </si>
  <si>
    <t>Kerk OLV Presentatie Begijnhof OLV ter Hoyen</t>
  </si>
  <si>
    <t>Dillsen-Stokkem</t>
  </si>
  <si>
    <t>Sint-Elisabethkerk Stokkem</t>
  </si>
  <si>
    <t>Boskapel Imde</t>
  </si>
  <si>
    <t>Lokeren</t>
  </si>
  <si>
    <t>OLV Hemelvaartkerk Eksaarde</t>
  </si>
  <si>
    <t>Algemene restauratie</t>
  </si>
  <si>
    <t>Schilderwerken</t>
  </si>
  <si>
    <t>Pastorie</t>
  </si>
  <si>
    <t>Restauratie daken en goten</t>
  </si>
  <si>
    <t>Sint-Gertrudiskerk</t>
  </si>
  <si>
    <t>Renovatie verwarmingsinstallatie</t>
  </si>
  <si>
    <t>Olen</t>
  </si>
  <si>
    <t>Fase 5: altaren</t>
  </si>
  <si>
    <t>Sint-Martinuskerk Wilsele</t>
  </si>
  <si>
    <t>Sint-Mauruskerk Elsegem</t>
  </si>
  <si>
    <t>OL Vrouw Sint-Pieterskerk</t>
  </si>
  <si>
    <t>Pastorie H. Kruiskerk</t>
  </si>
  <si>
    <t>Buitenschrijnwerk en pastoriemuur</t>
  </si>
  <si>
    <t>Sint-Jozefkerk</t>
  </si>
  <si>
    <t>Restauratie toren en voorgevel</t>
  </si>
  <si>
    <t>Sint-Amanduskerk Schendelbeke</t>
  </si>
  <si>
    <t>Fase 2: reconstructie gevelbepleistering</t>
  </si>
  <si>
    <t>Sint-Denijskerk</t>
  </si>
  <si>
    <t>Sint-Laurentiuskerk Meeswijk</t>
  </si>
  <si>
    <t>Restauratie Franssen-orgel</t>
  </si>
  <si>
    <t>Sint-Amanduskerk Aspelare</t>
  </si>
  <si>
    <t>Restauratie daken en gevels</t>
  </si>
  <si>
    <t>Sint-Martinuskerk Denderbelle</t>
  </si>
  <si>
    <t>Restauratie 2 schilderijen</t>
  </si>
  <si>
    <t>Sint-Pieterskerk Sint-Pieters-Rode</t>
  </si>
  <si>
    <t>Sint-Pietersbandenkerk Voorde</t>
  </si>
  <si>
    <t>Restauratie orgel en doksaal</t>
  </si>
  <si>
    <t>Sint-Kwintenskerk</t>
  </si>
  <si>
    <t>Fase I - lot 2: elektriciteitswerekn</t>
  </si>
  <si>
    <t>Restauratie houten binnenschrijnwerk</t>
  </si>
  <si>
    <t>Sint-Andrieskerk</t>
  </si>
  <si>
    <t>Restauratie orgel en bijhorend uurwerk</t>
  </si>
  <si>
    <t>H. Kruiskerk Korbeek-Lo</t>
  </si>
  <si>
    <t>Nevele</t>
  </si>
  <si>
    <t>Kerk Sint-Mauritius en Gezellen</t>
  </si>
  <si>
    <t>Verwarming: technieken en bouwkunde</t>
  </si>
  <si>
    <t>Kerk Sint-Stefanus Lippelo</t>
  </si>
  <si>
    <t>Interieur - Fase 1: vaste interieurafwerking</t>
  </si>
  <si>
    <t>Sint-Catharinakerk Begijnhof</t>
  </si>
  <si>
    <t>Restauratie kerkorgel</t>
  </si>
  <si>
    <t>Linkebeek</t>
  </si>
  <si>
    <t>Fase 1: dak en gevels</t>
  </si>
  <si>
    <t>Bedevaartsoord OLV Kerselare</t>
  </si>
  <si>
    <t>Fase 1: Bedevaartkapel (loten 2 en 3)</t>
  </si>
  <si>
    <t>Maldegem</t>
  </si>
  <si>
    <t>Sint-Barbarakerk</t>
  </si>
  <si>
    <t>Binnenrestauratie</t>
  </si>
  <si>
    <t>Sint-Salvatorkerk Meerle</t>
  </si>
  <si>
    <t>Niel</t>
  </si>
  <si>
    <t>OLV Geboortekerk</t>
  </si>
  <si>
    <t>Conservatie glas-in-loodramen</t>
  </si>
  <si>
    <t>Fase 1 - deel 3: gevels en glas-in-lood</t>
  </si>
  <si>
    <t>Sint-Germanustoren</t>
  </si>
  <si>
    <t>Restauratie Witlockx-beiaard</t>
  </si>
  <si>
    <t>Kerk Sint-Joris en Godelieve</t>
  </si>
  <si>
    <t>Fase 1: koor en dwarsbeuken</t>
  </si>
  <si>
    <t>Fase 2: schip en zijkapellen</t>
  </si>
  <si>
    <t>Fase 1: koor en dwarsbeuken - glas-in-lood</t>
  </si>
  <si>
    <t>Fase 2: schip en zijkapellen - glas-in-lood</t>
  </si>
  <si>
    <t>Ternat</t>
  </si>
  <si>
    <t>Sint-Remigiuskerk</t>
  </si>
  <si>
    <t>Restauratie (percelen 1-6)</t>
  </si>
  <si>
    <t>Fase 2: Omgeving bedevaartsite (lot 2 en 3)</t>
  </si>
  <si>
    <t>Sint-Denijskerk Serskamp</t>
  </si>
  <si>
    <t>Oosterzele</t>
  </si>
  <si>
    <t>Sint-Bavokerk Gijzenzele</t>
  </si>
  <si>
    <t>Kaprijke</t>
  </si>
  <si>
    <t>Sint-Egidiuskerk Lembeke</t>
  </si>
  <si>
    <t>Restauratie altaar H. Job</t>
  </si>
  <si>
    <t>Sint-Lambertuskerk Neeroeteren</t>
  </si>
  <si>
    <t>Fase 1: exterieur</t>
  </si>
  <si>
    <t>Fase 3: daken en goten</t>
  </si>
  <si>
    <t>Sint-Antonius-Abtkerk Wolfsdonk</t>
  </si>
  <si>
    <t>Sint-Jans-Onthoofdingskerk</t>
  </si>
  <si>
    <t>Fase 2 (percelen 1-3)</t>
  </si>
  <si>
    <t>Kerk OLV ten Hemel Opgenomen Sint-Maria Oudenhove</t>
  </si>
  <si>
    <t>Restauratie (percelen 1 en 2)</t>
  </si>
  <si>
    <t>Beersel</t>
  </si>
  <si>
    <t>OL Vrouwkerk Alsemberg</t>
  </si>
  <si>
    <t>Fase 1: daken kerk</t>
  </si>
  <si>
    <t>Pastorie Sint-Maurus</t>
  </si>
  <si>
    <t>Daken en gevels</t>
  </si>
  <si>
    <t>Sint-Ursmaruskerk Baasrode</t>
  </si>
  <si>
    <t>Elektrische installatie</t>
  </si>
  <si>
    <t>Fase V: toren</t>
  </si>
  <si>
    <t>Sint-Odulfuskerk</t>
  </si>
  <si>
    <t>Fase 2: interieur (restauratie Clerinx-orgel)</t>
  </si>
  <si>
    <t>OLV Bezoekingskerk Wilderen</t>
  </si>
  <si>
    <t>Fase 2: kerkgebouw en sacristie</t>
  </si>
  <si>
    <t>Lot 4: interieur</t>
  </si>
  <si>
    <t>Bisschoppelijk Seminarie</t>
  </si>
  <si>
    <t>Fase 3: vleugel 't Kindt</t>
  </si>
  <si>
    <t>Sint-Dionysiuskerk Roborst</t>
  </si>
  <si>
    <t>Exterieur</t>
  </si>
  <si>
    <t>Fase 1: gevels en daken koor, zijkapellen noord en zuid en bijgebouwen</t>
  </si>
  <si>
    <t>Sint-Gorikskerk</t>
  </si>
  <si>
    <t>Buitenrestauratie en restauratie orgel</t>
  </si>
  <si>
    <t xml:space="preserve">Verwarming </t>
  </si>
  <si>
    <t>Stabiliteit doksaal en elektriciteit</t>
  </si>
  <si>
    <t>Rest. - 1A : bouwwerken/1B: glas-in-lood</t>
  </si>
  <si>
    <t>Sint-Maartenskerk</t>
  </si>
  <si>
    <t>Betonrestauratie torenspits</t>
  </si>
  <si>
    <t>Zaventem</t>
  </si>
  <si>
    <t>Restauratie daken en zolders</t>
  </si>
  <si>
    <t>Jan Vlemincktoren</t>
  </si>
  <si>
    <t>Wachtlijst 05/0717 - incl. kerken met goedgekeurd kerkenbeleidsplan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</si>
</sst>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d/mm/yyyy;@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textRotation="90" wrapText="1"/>
    </xf>
    <xf numFmtId="164" fontId="1" fillId="2" borderId="3" xfId="0" applyNumberFormat="1" applyFont="1" applyFill="1" applyBorder="1" applyAlignment="1">
      <alignment horizontal="center" vertical="center" textRotation="90"/>
    </xf>
    <xf numFmtId="4" fontId="1" fillId="2" borderId="3" xfId="0" applyNumberFormat="1" applyFont="1" applyFill="1" applyBorder="1" applyAlignment="1">
      <alignment horizontal="center" vertical="center" textRotation="90"/>
    </xf>
    <xf numFmtId="4" fontId="1" fillId="2" borderId="2" xfId="0" applyNumberFormat="1" applyFont="1" applyFill="1" applyBorder="1" applyAlignment="1">
      <alignment horizontal="center" vertical="center" textRotation="90"/>
    </xf>
    <xf numFmtId="4" fontId="1" fillId="2" borderId="4" xfId="0" applyNumberFormat="1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14" fontId="2" fillId="0" borderId="5" xfId="0" applyNumberFormat="1" applyFont="1" applyFill="1" applyBorder="1"/>
    <xf numFmtId="4" fontId="2" fillId="0" borderId="5" xfId="0" applyNumberFormat="1" applyFont="1" applyFill="1" applyBorder="1"/>
    <xf numFmtId="4" fontId="2" fillId="0" borderId="5" xfId="0" applyNumberFormat="1" applyFont="1" applyBorder="1" applyAlignment="1">
      <alignment wrapText="1"/>
    </xf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Fill="1" applyBorder="1" applyAlignment="1">
      <alignment wrapText="1"/>
    </xf>
    <xf numFmtId="4" fontId="2" fillId="0" borderId="6" xfId="0" applyNumberFormat="1" applyFont="1" applyFill="1" applyBorder="1"/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left" wrapText="1"/>
    </xf>
    <xf numFmtId="0" fontId="0" fillId="0" borderId="5" xfId="0" applyBorder="1"/>
    <xf numFmtId="165" fontId="2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/>
    <xf numFmtId="14" fontId="3" fillId="0" borderId="5" xfId="0" applyNumberFormat="1" applyFont="1" applyFill="1" applyBorder="1"/>
    <xf numFmtId="4" fontId="3" fillId="0" borderId="5" xfId="0" applyNumberFormat="1" applyFont="1" applyFill="1" applyBorder="1"/>
    <xf numFmtId="4" fontId="3" fillId="0" borderId="5" xfId="0" applyNumberFormat="1" applyFont="1" applyFill="1" applyBorder="1" applyAlignment="1">
      <alignment wrapText="1"/>
    </xf>
    <xf numFmtId="4" fontId="3" fillId="0" borderId="6" xfId="0" applyNumberFormat="1" applyFont="1" applyFill="1" applyBorder="1"/>
    <xf numFmtId="0" fontId="3" fillId="0" borderId="5" xfId="0" applyFont="1" applyFill="1" applyBorder="1" applyAlignment="1">
      <alignment wrapText="1"/>
    </xf>
    <xf numFmtId="165" fontId="3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/>
    <xf numFmtId="14" fontId="4" fillId="0" borderId="5" xfId="0" applyNumberFormat="1" applyFont="1" applyFill="1" applyBorder="1"/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>
      <alignment wrapText="1"/>
    </xf>
    <xf numFmtId="4" fontId="4" fillId="0" borderId="6" xfId="0" applyNumberFormat="1" applyFont="1" applyFill="1" applyBorder="1"/>
    <xf numFmtId="0" fontId="0" fillId="0" borderId="5" xfId="0" applyBorder="1" applyAlignment="1">
      <alignment wrapText="1"/>
    </xf>
    <xf numFmtId="14" fontId="0" fillId="0" borderId="5" xfId="0" applyNumberFormat="1" applyBorder="1"/>
    <xf numFmtId="0" fontId="2" fillId="0" borderId="5" xfId="0" applyFont="1" applyBorder="1"/>
    <xf numFmtId="0" fontId="5" fillId="0" borderId="7" xfId="0" applyFont="1" applyBorder="1" applyAlignment="1"/>
  </cellXfs>
  <cellStyles count="1">
    <cellStyle name="Standaard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abSelected="1" topLeftCell="A275" workbookViewId="0">
      <selection activeCell="D460" sqref="D460"/>
    </sheetView>
  </sheetViews>
  <sheetFormatPr defaultRowHeight="14.4" x14ac:dyDescent="0.3"/>
  <cols>
    <col min="1" max="1" width="3.3984375" customWidth="1"/>
    <col min="2" max="2" width="3.8984375" customWidth="1"/>
    <col min="3" max="3" width="14.3984375" customWidth="1"/>
    <col min="4" max="4" width="22.69921875" customWidth="1"/>
    <col min="5" max="5" width="27" customWidth="1"/>
    <col min="7" max="7" width="10.796875" customWidth="1"/>
    <col min="8" max="8" width="9.796875" customWidth="1"/>
    <col min="9" max="9" width="10.3984375" customWidth="1"/>
    <col min="10" max="10" width="11.5" customWidth="1"/>
    <col min="11" max="11" width="17.09765625" customWidth="1"/>
  </cols>
  <sheetData>
    <row r="1" spans="1:11" ht="15" thickBot="1" x14ac:dyDescent="0.35">
      <c r="A1" s="43" t="s">
        <v>881</v>
      </c>
      <c r="B1" s="43"/>
      <c r="C1" s="43"/>
      <c r="D1" s="43"/>
      <c r="E1" s="43"/>
    </row>
    <row r="2" spans="1:11" ht="100.8" thickBot="1" x14ac:dyDescent="0.3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7" t="s">
        <v>8</v>
      </c>
      <c r="J2" s="6" t="s">
        <v>9</v>
      </c>
      <c r="K2" s="8" t="s">
        <v>10</v>
      </c>
    </row>
    <row r="3" spans="1:11" x14ac:dyDescent="0.3">
      <c r="A3" s="9" t="s">
        <v>82</v>
      </c>
      <c r="B3" s="9">
        <v>60</v>
      </c>
      <c r="C3" s="11" t="s">
        <v>236</v>
      </c>
      <c r="D3" s="11" t="s">
        <v>445</v>
      </c>
      <c r="E3" s="20" t="s">
        <v>446</v>
      </c>
      <c r="F3" s="13">
        <v>40995</v>
      </c>
      <c r="G3" s="14">
        <v>851045.37</v>
      </c>
      <c r="H3" s="18">
        <f t="shared" ref="H3" si="0">G3*1.1*0.6</f>
        <v>561689.94420000003</v>
      </c>
      <c r="I3" s="14">
        <f t="shared" ref="I3" si="1">H3/3</f>
        <v>187229.98140000002</v>
      </c>
      <c r="J3" s="19">
        <f t="shared" ref="J3" si="2">H3+I3</f>
        <v>748919.92560000008</v>
      </c>
      <c r="K3" s="16">
        <f>J3</f>
        <v>748919.92560000008</v>
      </c>
    </row>
    <row r="4" spans="1:11" x14ac:dyDescent="0.3">
      <c r="A4" s="9" t="s">
        <v>82</v>
      </c>
      <c r="B4" s="9">
        <v>60</v>
      </c>
      <c r="C4" s="11" t="s">
        <v>236</v>
      </c>
      <c r="D4" s="11" t="s">
        <v>453</v>
      </c>
      <c r="E4" s="20" t="s">
        <v>454</v>
      </c>
      <c r="F4" s="13">
        <v>41044</v>
      </c>
      <c r="G4" s="14">
        <v>27135</v>
      </c>
      <c r="H4" s="18">
        <f t="shared" ref="H4:H33" si="3">G4*1.1*0.6</f>
        <v>17909.100000000002</v>
      </c>
      <c r="I4" s="14">
        <f t="shared" ref="I4:I33" si="4">H4/3</f>
        <v>5969.7000000000007</v>
      </c>
      <c r="J4" s="19">
        <f t="shared" ref="J4:J67" si="5">H4+I4</f>
        <v>23878.800000000003</v>
      </c>
      <c r="K4" s="16">
        <f t="shared" ref="K4:K67" si="6">K3+J4</f>
        <v>772798.72560000012</v>
      </c>
    </row>
    <row r="5" spans="1:11" ht="21.9" x14ac:dyDescent="0.3">
      <c r="A5" s="9" t="s">
        <v>82</v>
      </c>
      <c r="B5" s="9">
        <v>60</v>
      </c>
      <c r="C5" s="11" t="s">
        <v>236</v>
      </c>
      <c r="D5" s="11" t="s">
        <v>453</v>
      </c>
      <c r="E5" s="12" t="s">
        <v>455</v>
      </c>
      <c r="F5" s="13">
        <v>41044</v>
      </c>
      <c r="G5" s="14">
        <v>9137.5</v>
      </c>
      <c r="H5" s="18">
        <f t="shared" si="3"/>
        <v>6030.75</v>
      </c>
      <c r="I5" s="14">
        <f t="shared" si="4"/>
        <v>2010.25</v>
      </c>
      <c r="J5" s="19">
        <f t="shared" si="5"/>
        <v>8041</v>
      </c>
      <c r="K5" s="16">
        <f t="shared" si="6"/>
        <v>780839.72560000012</v>
      </c>
    </row>
    <row r="6" spans="1:11" x14ac:dyDescent="0.3">
      <c r="A6" s="9" t="s">
        <v>82</v>
      </c>
      <c r="B6" s="9">
        <v>60</v>
      </c>
      <c r="C6" s="11" t="s">
        <v>456</v>
      </c>
      <c r="D6" s="11" t="s">
        <v>457</v>
      </c>
      <c r="E6" s="20" t="s">
        <v>443</v>
      </c>
      <c r="F6" s="13">
        <v>41053</v>
      </c>
      <c r="G6" s="14">
        <v>322259.88</v>
      </c>
      <c r="H6" s="18">
        <f t="shared" si="3"/>
        <v>212691.5208</v>
      </c>
      <c r="I6" s="14">
        <f t="shared" si="4"/>
        <v>70897.173599999995</v>
      </c>
      <c r="J6" s="19">
        <f t="shared" si="5"/>
        <v>283588.69439999998</v>
      </c>
      <c r="K6" s="16">
        <f t="shared" si="6"/>
        <v>1064428.4200000002</v>
      </c>
    </row>
    <row r="7" spans="1:11" ht="21.9" x14ac:dyDescent="0.3">
      <c r="A7" s="9" t="s">
        <v>20</v>
      </c>
      <c r="B7" s="9">
        <v>60</v>
      </c>
      <c r="C7" s="11" t="s">
        <v>267</v>
      </c>
      <c r="D7" s="11" t="s">
        <v>460</v>
      </c>
      <c r="E7" s="12" t="s">
        <v>461</v>
      </c>
      <c r="F7" s="23">
        <v>41080</v>
      </c>
      <c r="G7" s="14">
        <v>145089.84</v>
      </c>
      <c r="H7" s="18">
        <f t="shared" si="3"/>
        <v>95759.294400000013</v>
      </c>
      <c r="I7" s="14">
        <f t="shared" si="4"/>
        <v>31919.764800000004</v>
      </c>
      <c r="J7" s="19">
        <f t="shared" si="5"/>
        <v>127679.05920000002</v>
      </c>
      <c r="K7" s="16">
        <f t="shared" si="6"/>
        <v>1192107.4792000002</v>
      </c>
    </row>
    <row r="8" spans="1:11" ht="21.9" x14ac:dyDescent="0.3">
      <c r="A8" s="9" t="s">
        <v>20</v>
      </c>
      <c r="B8" s="9">
        <v>60</v>
      </c>
      <c r="C8" s="11" t="s">
        <v>267</v>
      </c>
      <c r="D8" s="11" t="s">
        <v>462</v>
      </c>
      <c r="E8" s="12" t="s">
        <v>461</v>
      </c>
      <c r="F8" s="23">
        <v>41080</v>
      </c>
      <c r="G8" s="14">
        <v>112686.8</v>
      </c>
      <c r="H8" s="18">
        <f t="shared" si="3"/>
        <v>74373.288</v>
      </c>
      <c r="I8" s="14">
        <f t="shared" si="4"/>
        <v>24791.096000000001</v>
      </c>
      <c r="J8" s="19">
        <f t="shared" si="5"/>
        <v>99164.384000000005</v>
      </c>
      <c r="K8" s="16">
        <f t="shared" si="6"/>
        <v>1291271.8632000003</v>
      </c>
    </row>
    <row r="9" spans="1:11" x14ac:dyDescent="0.3">
      <c r="A9" s="9" t="s">
        <v>82</v>
      </c>
      <c r="B9" s="9">
        <v>60</v>
      </c>
      <c r="C9" s="11" t="s">
        <v>236</v>
      </c>
      <c r="D9" s="11" t="s">
        <v>463</v>
      </c>
      <c r="E9" s="20" t="s">
        <v>464</v>
      </c>
      <c r="F9" s="13">
        <v>41092</v>
      </c>
      <c r="G9" s="14">
        <v>684379.98</v>
      </c>
      <c r="H9" s="18">
        <f t="shared" si="3"/>
        <v>451690.7868</v>
      </c>
      <c r="I9" s="14">
        <f t="shared" si="4"/>
        <v>150563.5956</v>
      </c>
      <c r="J9" s="19">
        <f t="shared" si="5"/>
        <v>602254.3824</v>
      </c>
      <c r="K9" s="16">
        <f t="shared" si="6"/>
        <v>1893526.2456000003</v>
      </c>
    </row>
    <row r="10" spans="1:11" x14ac:dyDescent="0.3">
      <c r="A10" s="9" t="s">
        <v>13</v>
      </c>
      <c r="B10" s="9">
        <v>60</v>
      </c>
      <c r="C10" s="11" t="s">
        <v>465</v>
      </c>
      <c r="D10" s="11" t="s">
        <v>466</v>
      </c>
      <c r="E10" s="20" t="s">
        <v>467</v>
      </c>
      <c r="F10" s="13">
        <v>41093</v>
      </c>
      <c r="G10" s="14">
        <v>218684.06</v>
      </c>
      <c r="H10" s="18">
        <f t="shared" si="3"/>
        <v>144331.47959999999</v>
      </c>
      <c r="I10" s="14">
        <f t="shared" si="4"/>
        <v>48110.493199999997</v>
      </c>
      <c r="J10" s="19">
        <f t="shared" si="5"/>
        <v>192441.97279999999</v>
      </c>
      <c r="K10" s="16">
        <f t="shared" si="6"/>
        <v>2085968.2184000001</v>
      </c>
    </row>
    <row r="11" spans="1:11" x14ac:dyDescent="0.3">
      <c r="A11" s="9" t="s">
        <v>16</v>
      </c>
      <c r="B11" s="9">
        <v>60</v>
      </c>
      <c r="C11" s="11" t="s">
        <v>178</v>
      </c>
      <c r="D11" s="11" t="s">
        <v>470</v>
      </c>
      <c r="E11" s="20" t="s">
        <v>301</v>
      </c>
      <c r="F11" s="13">
        <v>41095</v>
      </c>
      <c r="G11" s="14">
        <v>1773039.14</v>
      </c>
      <c r="H11" s="18">
        <f t="shared" si="3"/>
        <v>1170205.8324</v>
      </c>
      <c r="I11" s="14">
        <f t="shared" si="4"/>
        <v>390068.61079999997</v>
      </c>
      <c r="J11" s="19">
        <f t="shared" si="5"/>
        <v>1560274.4431999999</v>
      </c>
      <c r="K11" s="16">
        <f t="shared" si="6"/>
        <v>3646242.6616000002</v>
      </c>
    </row>
    <row r="12" spans="1:11" ht="21.9" x14ac:dyDescent="0.3">
      <c r="A12" s="9" t="s">
        <v>11</v>
      </c>
      <c r="B12" s="9">
        <v>60</v>
      </c>
      <c r="C12" s="11" t="s">
        <v>354</v>
      </c>
      <c r="D12" s="11" t="s">
        <v>471</v>
      </c>
      <c r="E12" s="12" t="s">
        <v>472</v>
      </c>
      <c r="F12" s="13">
        <v>41113</v>
      </c>
      <c r="G12" s="14">
        <v>981129.75</v>
      </c>
      <c r="H12" s="18">
        <f t="shared" si="3"/>
        <v>647545.63500000001</v>
      </c>
      <c r="I12" s="14">
        <f t="shared" si="4"/>
        <v>215848.54500000001</v>
      </c>
      <c r="J12" s="19">
        <f t="shared" si="5"/>
        <v>863394.18</v>
      </c>
      <c r="K12" s="16">
        <f t="shared" si="6"/>
        <v>4509636.8415999999</v>
      </c>
    </row>
    <row r="13" spans="1:11" x14ac:dyDescent="0.3">
      <c r="A13" s="9" t="s">
        <v>20</v>
      </c>
      <c r="B13" s="9">
        <v>60</v>
      </c>
      <c r="C13" s="12" t="s">
        <v>104</v>
      </c>
      <c r="D13" s="12" t="s">
        <v>494</v>
      </c>
      <c r="E13" s="20" t="s">
        <v>495</v>
      </c>
      <c r="F13" s="13">
        <v>41245</v>
      </c>
      <c r="G13" s="14">
        <v>689362.66</v>
      </c>
      <c r="H13" s="18">
        <f t="shared" si="3"/>
        <v>454979.35560000007</v>
      </c>
      <c r="I13" s="14">
        <f t="shared" si="4"/>
        <v>151659.78520000001</v>
      </c>
      <c r="J13" s="19">
        <f t="shared" si="5"/>
        <v>606639.14080000005</v>
      </c>
      <c r="K13" s="16">
        <f t="shared" si="6"/>
        <v>5116275.9824000001</v>
      </c>
    </row>
    <row r="14" spans="1:11" x14ac:dyDescent="0.3">
      <c r="A14" s="9" t="s">
        <v>20</v>
      </c>
      <c r="B14" s="9">
        <v>60</v>
      </c>
      <c r="C14" s="11" t="s">
        <v>496</v>
      </c>
      <c r="D14" s="11" t="s">
        <v>478</v>
      </c>
      <c r="E14" s="20" t="s">
        <v>497</v>
      </c>
      <c r="F14" s="13">
        <v>41246</v>
      </c>
      <c r="G14" s="14">
        <v>282969.37</v>
      </c>
      <c r="H14" s="18">
        <f t="shared" si="3"/>
        <v>186759.78420000002</v>
      </c>
      <c r="I14" s="14">
        <f t="shared" si="4"/>
        <v>62253.26140000001</v>
      </c>
      <c r="J14" s="19">
        <f t="shared" si="5"/>
        <v>249013.04560000004</v>
      </c>
      <c r="K14" s="16">
        <f t="shared" si="6"/>
        <v>5365289.0279999999</v>
      </c>
    </row>
    <row r="15" spans="1:11" ht="21.9" x14ac:dyDescent="0.3">
      <c r="A15" s="9" t="s">
        <v>82</v>
      </c>
      <c r="B15" s="9">
        <v>60</v>
      </c>
      <c r="C15" s="11" t="s">
        <v>236</v>
      </c>
      <c r="D15" s="11" t="s">
        <v>463</v>
      </c>
      <c r="E15" s="12" t="s">
        <v>498</v>
      </c>
      <c r="F15" s="13">
        <v>41261</v>
      </c>
      <c r="G15" s="14">
        <v>754714.98</v>
      </c>
      <c r="H15" s="18">
        <f t="shared" si="3"/>
        <v>498111.88679999998</v>
      </c>
      <c r="I15" s="14">
        <f t="shared" si="4"/>
        <v>166037.29559999998</v>
      </c>
      <c r="J15" s="19">
        <f t="shared" si="5"/>
        <v>664149.18239999993</v>
      </c>
      <c r="K15" s="16">
        <f t="shared" si="6"/>
        <v>6029438.2104000002</v>
      </c>
    </row>
    <row r="16" spans="1:11" x14ac:dyDescent="0.3">
      <c r="A16" s="9" t="s">
        <v>82</v>
      </c>
      <c r="B16" s="9">
        <v>60</v>
      </c>
      <c r="C16" s="11" t="s">
        <v>442</v>
      </c>
      <c r="D16" s="11" t="s">
        <v>499</v>
      </c>
      <c r="E16" s="20" t="s">
        <v>500</v>
      </c>
      <c r="F16" s="13">
        <v>41263</v>
      </c>
      <c r="G16" s="14">
        <v>398487.8</v>
      </c>
      <c r="H16" s="18">
        <f t="shared" si="3"/>
        <v>263001.94799999997</v>
      </c>
      <c r="I16" s="14">
        <f t="shared" si="4"/>
        <v>87667.315999999992</v>
      </c>
      <c r="J16" s="19">
        <f t="shared" si="5"/>
        <v>350669.26399999997</v>
      </c>
      <c r="K16" s="16">
        <f t="shared" si="6"/>
        <v>6380107.4744000006</v>
      </c>
    </row>
    <row r="17" spans="1:11" ht="21.9" x14ac:dyDescent="0.3">
      <c r="A17" s="9" t="s">
        <v>11</v>
      </c>
      <c r="B17" s="9">
        <v>60</v>
      </c>
      <c r="C17" s="11" t="s">
        <v>15</v>
      </c>
      <c r="D17" s="12" t="s">
        <v>505</v>
      </c>
      <c r="E17" s="12" t="s">
        <v>506</v>
      </c>
      <c r="F17" s="13">
        <v>41306</v>
      </c>
      <c r="G17" s="14">
        <v>120771.63</v>
      </c>
      <c r="H17" s="18">
        <f t="shared" si="3"/>
        <v>79709.275800000003</v>
      </c>
      <c r="I17" s="14">
        <f t="shared" si="4"/>
        <v>26569.758600000001</v>
      </c>
      <c r="J17" s="19">
        <f t="shared" si="5"/>
        <v>106279.0344</v>
      </c>
      <c r="K17" s="16">
        <f t="shared" si="6"/>
        <v>6486386.5088000009</v>
      </c>
    </row>
    <row r="18" spans="1:11" x14ac:dyDescent="0.3">
      <c r="A18" s="9" t="s">
        <v>82</v>
      </c>
      <c r="B18" s="9">
        <v>60</v>
      </c>
      <c r="C18" s="12" t="s">
        <v>135</v>
      </c>
      <c r="D18" s="12" t="s">
        <v>515</v>
      </c>
      <c r="E18" s="20" t="s">
        <v>516</v>
      </c>
      <c r="F18" s="13">
        <v>41402</v>
      </c>
      <c r="G18" s="14">
        <v>239859.74</v>
      </c>
      <c r="H18" s="18">
        <f t="shared" si="3"/>
        <v>158307.4284</v>
      </c>
      <c r="I18" s="14">
        <f t="shared" si="4"/>
        <v>52769.142800000001</v>
      </c>
      <c r="J18" s="19">
        <f t="shared" si="5"/>
        <v>211076.57120000001</v>
      </c>
      <c r="K18" s="16">
        <f t="shared" si="6"/>
        <v>6697463.080000001</v>
      </c>
    </row>
    <row r="19" spans="1:11" x14ac:dyDescent="0.3">
      <c r="A19" s="9" t="s">
        <v>11</v>
      </c>
      <c r="B19" s="9">
        <v>60</v>
      </c>
      <c r="C19" s="12" t="s">
        <v>15</v>
      </c>
      <c r="D19" s="12" t="s">
        <v>247</v>
      </c>
      <c r="E19" s="20" t="s">
        <v>522</v>
      </c>
      <c r="F19" s="13">
        <v>41450</v>
      </c>
      <c r="G19" s="14">
        <v>1417864</v>
      </c>
      <c r="H19" s="18">
        <f t="shared" si="3"/>
        <v>935790.24000000011</v>
      </c>
      <c r="I19" s="14">
        <f t="shared" si="4"/>
        <v>311930.08</v>
      </c>
      <c r="J19" s="19">
        <f t="shared" si="5"/>
        <v>1247720.32</v>
      </c>
      <c r="K19" s="16">
        <f t="shared" si="6"/>
        <v>7945183.4000000013</v>
      </c>
    </row>
    <row r="20" spans="1:11" x14ac:dyDescent="0.3">
      <c r="A20" s="9" t="s">
        <v>13</v>
      </c>
      <c r="B20" s="9">
        <v>60</v>
      </c>
      <c r="C20" s="20" t="s">
        <v>65</v>
      </c>
      <c r="D20" s="12" t="s">
        <v>528</v>
      </c>
      <c r="E20" s="20" t="s">
        <v>142</v>
      </c>
      <c r="F20" s="13">
        <v>41474</v>
      </c>
      <c r="G20" s="14">
        <v>928622.28</v>
      </c>
      <c r="H20" s="18">
        <f t="shared" si="3"/>
        <v>612890.70480000007</v>
      </c>
      <c r="I20" s="14">
        <f t="shared" si="4"/>
        <v>204296.90160000001</v>
      </c>
      <c r="J20" s="19">
        <f t="shared" si="5"/>
        <v>817187.60640000005</v>
      </c>
      <c r="K20" s="16">
        <f t="shared" si="6"/>
        <v>8762371.0064000022</v>
      </c>
    </row>
    <row r="21" spans="1:11" x14ac:dyDescent="0.3">
      <c r="A21" s="9" t="s">
        <v>16</v>
      </c>
      <c r="B21" s="9">
        <v>60</v>
      </c>
      <c r="C21" s="12" t="s">
        <v>178</v>
      </c>
      <c r="D21" s="12" t="s">
        <v>533</v>
      </c>
      <c r="E21" s="20" t="s">
        <v>246</v>
      </c>
      <c r="F21" s="13">
        <v>41519</v>
      </c>
      <c r="G21" s="14">
        <v>671981.6</v>
      </c>
      <c r="H21" s="18">
        <f t="shared" si="3"/>
        <v>443507.85599999997</v>
      </c>
      <c r="I21" s="14">
        <f t="shared" si="4"/>
        <v>147835.95199999999</v>
      </c>
      <c r="J21" s="19">
        <f t="shared" si="5"/>
        <v>591343.80799999996</v>
      </c>
      <c r="K21" s="16">
        <f t="shared" si="6"/>
        <v>9353714.8144000024</v>
      </c>
    </row>
    <row r="22" spans="1:11" ht="21.9" x14ac:dyDescent="0.3">
      <c r="A22" s="9" t="s">
        <v>82</v>
      </c>
      <c r="B22" s="9">
        <v>60</v>
      </c>
      <c r="C22" s="12" t="s">
        <v>540</v>
      </c>
      <c r="D22" s="12" t="s">
        <v>541</v>
      </c>
      <c r="E22" s="20" t="s">
        <v>542</v>
      </c>
      <c r="F22" s="13">
        <v>41562</v>
      </c>
      <c r="G22" s="14">
        <v>229830.8</v>
      </c>
      <c r="H22" s="18">
        <f t="shared" si="3"/>
        <v>151688.32800000001</v>
      </c>
      <c r="I22" s="14">
        <f t="shared" si="4"/>
        <v>50562.776000000005</v>
      </c>
      <c r="J22" s="19">
        <f t="shared" si="5"/>
        <v>202251.10400000002</v>
      </c>
      <c r="K22" s="16">
        <f t="shared" si="6"/>
        <v>9555965.9184000026</v>
      </c>
    </row>
    <row r="23" spans="1:11" x14ac:dyDescent="0.3">
      <c r="A23" s="9" t="s">
        <v>20</v>
      </c>
      <c r="B23" s="9">
        <v>60</v>
      </c>
      <c r="C23" s="12" t="s">
        <v>38</v>
      </c>
      <c r="D23" s="12" t="s">
        <v>543</v>
      </c>
      <c r="E23" s="20" t="s">
        <v>544</v>
      </c>
      <c r="F23" s="13">
        <v>41563</v>
      </c>
      <c r="G23" s="14">
        <v>1516345.11</v>
      </c>
      <c r="H23" s="18">
        <f t="shared" si="3"/>
        <v>1000787.7726000001</v>
      </c>
      <c r="I23" s="14">
        <f t="shared" si="4"/>
        <v>333595.92420000007</v>
      </c>
      <c r="J23" s="19">
        <f t="shared" si="5"/>
        <v>1334383.6968000003</v>
      </c>
      <c r="K23" s="16">
        <f t="shared" si="6"/>
        <v>10890349.615200004</v>
      </c>
    </row>
    <row r="24" spans="1:11" x14ac:dyDescent="0.3">
      <c r="A24" s="9" t="s">
        <v>20</v>
      </c>
      <c r="B24" s="9">
        <v>60</v>
      </c>
      <c r="C24" s="12" t="s">
        <v>38</v>
      </c>
      <c r="D24" s="12" t="s">
        <v>543</v>
      </c>
      <c r="E24" s="20" t="s">
        <v>545</v>
      </c>
      <c r="F24" s="13">
        <v>41563</v>
      </c>
      <c r="G24" s="14">
        <v>824816.34</v>
      </c>
      <c r="H24" s="18">
        <f t="shared" si="3"/>
        <v>544378.7844</v>
      </c>
      <c r="I24" s="14">
        <f t="shared" si="4"/>
        <v>181459.59479999999</v>
      </c>
      <c r="J24" s="19">
        <f t="shared" si="5"/>
        <v>725838.37919999997</v>
      </c>
      <c r="K24" s="16">
        <f t="shared" si="6"/>
        <v>11616187.994400004</v>
      </c>
    </row>
    <row r="25" spans="1:11" ht="21.9" x14ac:dyDescent="0.3">
      <c r="A25" s="9" t="s">
        <v>20</v>
      </c>
      <c r="B25" s="9">
        <v>60</v>
      </c>
      <c r="C25" s="11" t="s">
        <v>248</v>
      </c>
      <c r="D25" s="12" t="s">
        <v>249</v>
      </c>
      <c r="E25" s="12" t="s">
        <v>250</v>
      </c>
      <c r="F25" s="23">
        <v>41570</v>
      </c>
      <c r="G25" s="14">
        <v>837866.29</v>
      </c>
      <c r="H25" s="15">
        <f t="shared" si="3"/>
        <v>552991.75140000007</v>
      </c>
      <c r="I25" s="16">
        <f t="shared" si="4"/>
        <v>184330.58380000002</v>
      </c>
      <c r="J25" s="17">
        <f t="shared" si="5"/>
        <v>737322.33520000009</v>
      </c>
      <c r="K25" s="16">
        <f t="shared" si="6"/>
        <v>12353510.329600004</v>
      </c>
    </row>
    <row r="26" spans="1:11" x14ac:dyDescent="0.3">
      <c r="A26" s="9" t="s">
        <v>13</v>
      </c>
      <c r="B26" s="9">
        <v>60</v>
      </c>
      <c r="C26" s="11" t="s">
        <v>14</v>
      </c>
      <c r="D26" s="12" t="s">
        <v>237</v>
      </c>
      <c r="E26" s="12" t="s">
        <v>251</v>
      </c>
      <c r="F26" s="23">
        <v>41576</v>
      </c>
      <c r="G26" s="14">
        <v>537958.19999999995</v>
      </c>
      <c r="H26" s="15">
        <f t="shared" si="3"/>
        <v>355052.41200000001</v>
      </c>
      <c r="I26" s="16">
        <f t="shared" si="4"/>
        <v>118350.804</v>
      </c>
      <c r="J26" s="17">
        <f t="shared" si="5"/>
        <v>473403.21600000001</v>
      </c>
      <c r="K26" s="16">
        <f t="shared" si="6"/>
        <v>12826913.545600004</v>
      </c>
    </row>
    <row r="27" spans="1:11" x14ac:dyDescent="0.3">
      <c r="A27" s="9" t="s">
        <v>16</v>
      </c>
      <c r="B27" s="9">
        <v>60</v>
      </c>
      <c r="C27" s="11" t="s">
        <v>252</v>
      </c>
      <c r="D27" s="12" t="s">
        <v>245</v>
      </c>
      <c r="E27" s="12" t="s">
        <v>253</v>
      </c>
      <c r="F27" s="23">
        <v>41583</v>
      </c>
      <c r="G27" s="14">
        <v>117881.73</v>
      </c>
      <c r="H27" s="15">
        <f t="shared" si="3"/>
        <v>77801.941800000001</v>
      </c>
      <c r="I27" s="16">
        <f t="shared" si="4"/>
        <v>25933.980599999999</v>
      </c>
      <c r="J27" s="17">
        <f t="shared" si="5"/>
        <v>103735.9224</v>
      </c>
      <c r="K27" s="16">
        <f t="shared" si="6"/>
        <v>12930649.468000004</v>
      </c>
    </row>
    <row r="28" spans="1:11" x14ac:dyDescent="0.3">
      <c r="A28" s="9" t="s">
        <v>11</v>
      </c>
      <c r="B28" s="9">
        <v>60</v>
      </c>
      <c r="C28" s="11" t="s">
        <v>12</v>
      </c>
      <c r="D28" s="12" t="s">
        <v>254</v>
      </c>
      <c r="E28" s="12" t="s">
        <v>255</v>
      </c>
      <c r="F28" s="23">
        <v>41598</v>
      </c>
      <c r="G28" s="14">
        <v>360788.25</v>
      </c>
      <c r="H28" s="15">
        <f t="shared" si="3"/>
        <v>238120.245</v>
      </c>
      <c r="I28" s="16">
        <f t="shared" si="4"/>
        <v>79373.414999999994</v>
      </c>
      <c r="J28" s="17">
        <f t="shared" si="5"/>
        <v>317493.65999999997</v>
      </c>
      <c r="K28" s="16">
        <f t="shared" si="6"/>
        <v>13248143.128000004</v>
      </c>
    </row>
    <row r="29" spans="1:11" x14ac:dyDescent="0.3">
      <c r="A29" s="9" t="s">
        <v>20</v>
      </c>
      <c r="B29" s="9">
        <v>60</v>
      </c>
      <c r="C29" s="12" t="s">
        <v>558</v>
      </c>
      <c r="D29" s="12" t="s">
        <v>559</v>
      </c>
      <c r="E29" s="20" t="s">
        <v>560</v>
      </c>
      <c r="F29" s="13">
        <v>41606</v>
      </c>
      <c r="G29" s="14">
        <v>1961278.57</v>
      </c>
      <c r="H29" s="18">
        <f t="shared" si="3"/>
        <v>1294443.8562</v>
      </c>
      <c r="I29" s="14">
        <f t="shared" si="4"/>
        <v>431481.28539999999</v>
      </c>
      <c r="J29" s="19">
        <f t="shared" si="5"/>
        <v>1725925.1416</v>
      </c>
      <c r="K29" s="16">
        <f t="shared" si="6"/>
        <v>14974068.269600004</v>
      </c>
    </row>
    <row r="30" spans="1:11" x14ac:dyDescent="0.3">
      <c r="A30" s="9" t="s">
        <v>16</v>
      </c>
      <c r="B30" s="9">
        <v>60</v>
      </c>
      <c r="C30" s="11" t="s">
        <v>178</v>
      </c>
      <c r="D30" s="12" t="s">
        <v>256</v>
      </c>
      <c r="E30" s="12" t="s">
        <v>35</v>
      </c>
      <c r="F30" s="23">
        <v>41612</v>
      </c>
      <c r="G30" s="14">
        <v>78991.55</v>
      </c>
      <c r="H30" s="15">
        <f t="shared" si="3"/>
        <v>52134.42300000001</v>
      </c>
      <c r="I30" s="16">
        <f t="shared" si="4"/>
        <v>17378.141000000003</v>
      </c>
      <c r="J30" s="17">
        <f t="shared" si="5"/>
        <v>69512.564000000013</v>
      </c>
      <c r="K30" s="16">
        <f t="shared" si="6"/>
        <v>15043580.833600003</v>
      </c>
    </row>
    <row r="31" spans="1:11" x14ac:dyDescent="0.3">
      <c r="A31" s="9" t="s">
        <v>11</v>
      </c>
      <c r="B31" s="9">
        <v>60</v>
      </c>
      <c r="C31" s="11" t="s">
        <v>257</v>
      </c>
      <c r="D31" s="12" t="s">
        <v>258</v>
      </c>
      <c r="E31" s="12" t="s">
        <v>35</v>
      </c>
      <c r="F31" s="23">
        <v>41626</v>
      </c>
      <c r="G31" s="14">
        <v>432801.65</v>
      </c>
      <c r="H31" s="15">
        <f t="shared" si="3"/>
        <v>285649.08900000004</v>
      </c>
      <c r="I31" s="16">
        <f t="shared" si="4"/>
        <v>95216.363000000012</v>
      </c>
      <c r="J31" s="17">
        <f t="shared" si="5"/>
        <v>380865.45200000005</v>
      </c>
      <c r="K31" s="16">
        <f t="shared" si="6"/>
        <v>15424446.285600003</v>
      </c>
    </row>
    <row r="32" spans="1:11" x14ac:dyDescent="0.3">
      <c r="A32" s="9" t="s">
        <v>13</v>
      </c>
      <c r="B32" s="9">
        <v>60</v>
      </c>
      <c r="C32" s="12" t="s">
        <v>490</v>
      </c>
      <c r="D32" s="12" t="s">
        <v>563</v>
      </c>
      <c r="E32" s="20" t="s">
        <v>33</v>
      </c>
      <c r="F32" s="13">
        <v>41630</v>
      </c>
      <c r="G32" s="14">
        <v>749872.45</v>
      </c>
      <c r="H32" s="18">
        <f t="shared" si="3"/>
        <v>494915.81700000004</v>
      </c>
      <c r="I32" s="14">
        <f t="shared" si="4"/>
        <v>164971.93900000001</v>
      </c>
      <c r="J32" s="19">
        <f t="shared" si="5"/>
        <v>659887.75600000005</v>
      </c>
      <c r="K32" s="16">
        <f t="shared" si="6"/>
        <v>16084334.041600004</v>
      </c>
    </row>
    <row r="33" spans="1:11" x14ac:dyDescent="0.3">
      <c r="A33" s="9" t="s">
        <v>20</v>
      </c>
      <c r="B33" s="9">
        <v>60</v>
      </c>
      <c r="C33" s="11" t="s">
        <v>36</v>
      </c>
      <c r="D33" s="12" t="s">
        <v>259</v>
      </c>
      <c r="E33" s="12" t="s">
        <v>260</v>
      </c>
      <c r="F33" s="23">
        <v>41648</v>
      </c>
      <c r="G33" s="14">
        <v>430584.56</v>
      </c>
      <c r="H33" s="15">
        <f t="shared" si="3"/>
        <v>284185.80960000004</v>
      </c>
      <c r="I33" s="16">
        <f t="shared" si="4"/>
        <v>94728.603200000012</v>
      </c>
      <c r="J33" s="17">
        <f t="shared" si="5"/>
        <v>378914.41280000005</v>
      </c>
      <c r="K33" s="16">
        <f t="shared" si="6"/>
        <v>16463248.454400003</v>
      </c>
    </row>
    <row r="34" spans="1:11" x14ac:dyDescent="0.3">
      <c r="A34" s="9" t="s">
        <v>11</v>
      </c>
      <c r="B34" s="9" t="s">
        <v>261</v>
      </c>
      <c r="C34" s="11" t="s">
        <v>262</v>
      </c>
      <c r="D34" s="12" t="s">
        <v>263</v>
      </c>
      <c r="E34" s="12" t="s">
        <v>264</v>
      </c>
      <c r="F34" s="23">
        <v>41655</v>
      </c>
      <c r="G34" s="14">
        <v>1369104.54</v>
      </c>
      <c r="H34" s="15">
        <f>G34*1.1*0.6*0.8</f>
        <v>722887.19712000014</v>
      </c>
      <c r="I34" s="16">
        <v>0</v>
      </c>
      <c r="J34" s="17">
        <f t="shared" si="5"/>
        <v>722887.19712000014</v>
      </c>
      <c r="K34" s="16">
        <f t="shared" si="6"/>
        <v>17186135.651520003</v>
      </c>
    </row>
    <row r="35" spans="1:11" x14ac:dyDescent="0.3">
      <c r="A35" s="9" t="s">
        <v>11</v>
      </c>
      <c r="B35" s="9" t="s">
        <v>261</v>
      </c>
      <c r="C35" s="11" t="s">
        <v>262</v>
      </c>
      <c r="D35" s="12" t="s">
        <v>263</v>
      </c>
      <c r="E35" s="12" t="s">
        <v>265</v>
      </c>
      <c r="F35" s="23">
        <v>41655</v>
      </c>
      <c r="G35" s="14">
        <v>1195670.03</v>
      </c>
      <c r="H35" s="15">
        <f>G35*1.1*0.6*0.8</f>
        <v>631313.77584000002</v>
      </c>
      <c r="I35" s="16">
        <v>0</v>
      </c>
      <c r="J35" s="17">
        <f t="shared" si="5"/>
        <v>631313.77584000002</v>
      </c>
      <c r="K35" s="16">
        <f t="shared" si="6"/>
        <v>17817449.427360002</v>
      </c>
    </row>
    <row r="36" spans="1:11" x14ac:dyDescent="0.3">
      <c r="A36" s="9" t="s">
        <v>11</v>
      </c>
      <c r="B36" s="9">
        <v>60</v>
      </c>
      <c r="C36" s="12" t="s">
        <v>574</v>
      </c>
      <c r="D36" s="12" t="s">
        <v>575</v>
      </c>
      <c r="E36" s="20" t="s">
        <v>576</v>
      </c>
      <c r="F36" s="13">
        <v>41663</v>
      </c>
      <c r="G36" s="14">
        <v>203858.75</v>
      </c>
      <c r="H36" s="18">
        <f>G36*1.1*0.6</f>
        <v>134546.77500000002</v>
      </c>
      <c r="I36" s="14">
        <f>H36/3</f>
        <v>44848.92500000001</v>
      </c>
      <c r="J36" s="19">
        <f t="shared" si="5"/>
        <v>179395.70000000004</v>
      </c>
      <c r="K36" s="16">
        <f t="shared" si="6"/>
        <v>17996845.127360001</v>
      </c>
    </row>
    <row r="37" spans="1:11" x14ac:dyDescent="0.3">
      <c r="A37" s="9" t="s">
        <v>82</v>
      </c>
      <c r="B37" s="9">
        <v>60</v>
      </c>
      <c r="C37" s="12" t="s">
        <v>540</v>
      </c>
      <c r="D37" s="12" t="s">
        <v>458</v>
      </c>
      <c r="E37" s="20" t="s">
        <v>579</v>
      </c>
      <c r="F37" s="13">
        <v>41673</v>
      </c>
      <c r="G37" s="14">
        <v>200911.78</v>
      </c>
      <c r="H37" s="18">
        <f>G37*1.1*0.6</f>
        <v>132601.77480000001</v>
      </c>
      <c r="I37" s="14">
        <f>H37/3</f>
        <v>44200.591600000007</v>
      </c>
      <c r="J37" s="19">
        <f t="shared" si="5"/>
        <v>176802.36640000003</v>
      </c>
      <c r="K37" s="16">
        <f t="shared" si="6"/>
        <v>18173647.493760001</v>
      </c>
    </row>
    <row r="38" spans="1:11" x14ac:dyDescent="0.3">
      <c r="A38" s="9" t="s">
        <v>82</v>
      </c>
      <c r="B38" s="9">
        <v>60</v>
      </c>
      <c r="C38" s="12" t="s">
        <v>135</v>
      </c>
      <c r="D38" s="12" t="s">
        <v>580</v>
      </c>
      <c r="E38" s="20" t="s">
        <v>448</v>
      </c>
      <c r="F38" s="13">
        <v>41673</v>
      </c>
      <c r="G38" s="14">
        <v>430700.99</v>
      </c>
      <c r="H38" s="18">
        <f>G38*1.1*0.6</f>
        <v>284262.65340000001</v>
      </c>
      <c r="I38" s="14">
        <f>H38/3</f>
        <v>94754.217799999999</v>
      </c>
      <c r="J38" s="19">
        <f t="shared" si="5"/>
        <v>379016.87119999999</v>
      </c>
      <c r="K38" s="16">
        <f t="shared" si="6"/>
        <v>18552664.36496</v>
      </c>
    </row>
    <row r="39" spans="1:11" ht="21.9" x14ac:dyDescent="0.3">
      <c r="A39" s="9" t="s">
        <v>13</v>
      </c>
      <c r="B39" s="9" t="s">
        <v>261</v>
      </c>
      <c r="C39" s="12" t="s">
        <v>26</v>
      </c>
      <c r="D39" s="12" t="s">
        <v>266</v>
      </c>
      <c r="E39" s="12" t="s">
        <v>35</v>
      </c>
      <c r="F39" s="23">
        <v>41675</v>
      </c>
      <c r="G39" s="14">
        <v>285958.90000000002</v>
      </c>
      <c r="H39" s="15">
        <f>G39*1.1*0.6*0.8</f>
        <v>150986.29920000001</v>
      </c>
      <c r="I39" s="16">
        <f>H39/3</f>
        <v>50328.7664</v>
      </c>
      <c r="J39" s="17">
        <f t="shared" si="5"/>
        <v>201315.0656</v>
      </c>
      <c r="K39" s="16">
        <f t="shared" si="6"/>
        <v>18753979.43056</v>
      </c>
    </row>
    <row r="40" spans="1:11" x14ac:dyDescent="0.3">
      <c r="A40" s="9" t="s">
        <v>20</v>
      </c>
      <c r="B40" s="9" t="s">
        <v>37</v>
      </c>
      <c r="C40" s="11" t="s">
        <v>38</v>
      </c>
      <c r="D40" s="12" t="s">
        <v>39</v>
      </c>
      <c r="E40" s="12" t="s">
        <v>40</v>
      </c>
      <c r="F40" s="13">
        <v>41681</v>
      </c>
      <c r="G40" s="14">
        <v>470817.36</v>
      </c>
      <c r="H40" s="15">
        <f>G40*1.1*0.5*0.8</f>
        <v>207159.63840000003</v>
      </c>
      <c r="I40" s="16">
        <f>H40/50*15</f>
        <v>62147.891520000012</v>
      </c>
      <c r="J40" s="17">
        <f t="shared" si="5"/>
        <v>269307.52992000006</v>
      </c>
      <c r="K40" s="16">
        <f t="shared" si="6"/>
        <v>19023286.960480001</v>
      </c>
    </row>
    <row r="41" spans="1:11" ht="21.9" x14ac:dyDescent="0.3">
      <c r="A41" s="9" t="s">
        <v>20</v>
      </c>
      <c r="B41" s="9">
        <v>60</v>
      </c>
      <c r="C41" s="12" t="s">
        <v>267</v>
      </c>
      <c r="D41" s="12" t="s">
        <v>268</v>
      </c>
      <c r="E41" s="12" t="s">
        <v>35</v>
      </c>
      <c r="F41" s="23">
        <v>41687</v>
      </c>
      <c r="G41" s="14">
        <v>184552.59</v>
      </c>
      <c r="H41" s="15">
        <f>G41*1.1*0.6</f>
        <v>121804.70940000001</v>
      </c>
      <c r="I41" s="16">
        <v>0</v>
      </c>
      <c r="J41" s="17">
        <f t="shared" si="5"/>
        <v>121804.70940000001</v>
      </c>
      <c r="K41" s="16">
        <f t="shared" si="6"/>
        <v>19145091.669879999</v>
      </c>
    </row>
    <row r="42" spans="1:11" x14ac:dyDescent="0.3">
      <c r="A42" s="9" t="s">
        <v>13</v>
      </c>
      <c r="B42" s="9">
        <v>60</v>
      </c>
      <c r="C42" s="12" t="s">
        <v>588</v>
      </c>
      <c r="D42" s="12" t="s">
        <v>589</v>
      </c>
      <c r="E42" s="20" t="s">
        <v>514</v>
      </c>
      <c r="F42" s="13">
        <v>41688</v>
      </c>
      <c r="G42" s="14">
        <v>304866.08</v>
      </c>
      <c r="H42" s="18">
        <f>G42*1.1*0.6</f>
        <v>201211.6128</v>
      </c>
      <c r="I42" s="14">
        <f>H42/3</f>
        <v>67070.537599999996</v>
      </c>
      <c r="J42" s="19">
        <f t="shared" si="5"/>
        <v>268282.15039999998</v>
      </c>
      <c r="K42" s="16">
        <f t="shared" si="6"/>
        <v>19413373.820280001</v>
      </c>
    </row>
    <row r="43" spans="1:11" x14ac:dyDescent="0.3">
      <c r="A43" s="9" t="s">
        <v>13</v>
      </c>
      <c r="B43" s="9" t="s">
        <v>37</v>
      </c>
      <c r="C43" s="11" t="s">
        <v>14</v>
      </c>
      <c r="D43" s="12" t="s">
        <v>41</v>
      </c>
      <c r="E43" s="12" t="s">
        <v>42</v>
      </c>
      <c r="F43" s="13">
        <v>41689</v>
      </c>
      <c r="G43" s="14">
        <v>574454.51</v>
      </c>
      <c r="H43" s="15">
        <f>G43*1.1*0.5*0.8</f>
        <v>252759.98440000002</v>
      </c>
      <c r="I43" s="16">
        <f>H43/50*15</f>
        <v>75827.995320000016</v>
      </c>
      <c r="J43" s="17">
        <f t="shared" si="5"/>
        <v>328587.97972000006</v>
      </c>
      <c r="K43" s="16">
        <f t="shared" si="6"/>
        <v>19741961.800000001</v>
      </c>
    </row>
    <row r="44" spans="1:11" x14ac:dyDescent="0.3">
      <c r="A44" s="9" t="s">
        <v>16</v>
      </c>
      <c r="B44" s="9">
        <v>60</v>
      </c>
      <c r="C44" s="12" t="s">
        <v>269</v>
      </c>
      <c r="D44" s="12" t="s">
        <v>270</v>
      </c>
      <c r="E44" s="12" t="s">
        <v>103</v>
      </c>
      <c r="F44" s="23">
        <v>41695</v>
      </c>
      <c r="G44" s="14">
        <v>342010.65</v>
      </c>
      <c r="H44" s="15">
        <f t="shared" ref="H44:H50" si="7">G44*1.1*0.6</f>
        <v>225727.02900000004</v>
      </c>
      <c r="I44" s="16">
        <v>0</v>
      </c>
      <c r="J44" s="17">
        <f t="shared" si="5"/>
        <v>225727.02900000004</v>
      </c>
      <c r="K44" s="16">
        <f t="shared" si="6"/>
        <v>19967688.829</v>
      </c>
    </row>
    <row r="45" spans="1:11" x14ac:dyDescent="0.3">
      <c r="A45" s="9" t="s">
        <v>16</v>
      </c>
      <c r="B45" s="9">
        <v>60</v>
      </c>
      <c r="C45" s="12" t="s">
        <v>269</v>
      </c>
      <c r="D45" s="12" t="s">
        <v>237</v>
      </c>
      <c r="E45" s="12" t="s">
        <v>271</v>
      </c>
      <c r="F45" s="23">
        <v>41698</v>
      </c>
      <c r="G45" s="14">
        <v>1262472.7</v>
      </c>
      <c r="H45" s="15">
        <f t="shared" si="7"/>
        <v>833231.98199999996</v>
      </c>
      <c r="I45" s="16">
        <f t="shared" ref="I45:I50" si="8">H45/3</f>
        <v>277743.99400000001</v>
      </c>
      <c r="J45" s="17">
        <f t="shared" si="5"/>
        <v>1110975.976</v>
      </c>
      <c r="K45" s="16">
        <f t="shared" si="6"/>
        <v>21078664.805</v>
      </c>
    </row>
    <row r="46" spans="1:11" x14ac:dyDescent="0.3">
      <c r="A46" s="9" t="s">
        <v>82</v>
      </c>
      <c r="B46" s="9">
        <v>60</v>
      </c>
      <c r="C46" s="12" t="s">
        <v>272</v>
      </c>
      <c r="D46" s="12" t="s">
        <v>273</v>
      </c>
      <c r="E46" s="12" t="s">
        <v>35</v>
      </c>
      <c r="F46" s="23">
        <v>41704</v>
      </c>
      <c r="G46" s="14">
        <v>81837</v>
      </c>
      <c r="H46" s="15">
        <f t="shared" si="7"/>
        <v>54012.420000000006</v>
      </c>
      <c r="I46" s="16">
        <f t="shared" si="8"/>
        <v>18004.140000000003</v>
      </c>
      <c r="J46" s="17">
        <f t="shared" si="5"/>
        <v>72016.560000000012</v>
      </c>
      <c r="K46" s="16">
        <f t="shared" si="6"/>
        <v>21150681.364999998</v>
      </c>
    </row>
    <row r="47" spans="1:11" x14ac:dyDescent="0.3">
      <c r="A47" s="9" t="s">
        <v>11</v>
      </c>
      <c r="B47" s="9">
        <v>60</v>
      </c>
      <c r="C47" s="12" t="s">
        <v>12</v>
      </c>
      <c r="D47" s="12" t="s">
        <v>595</v>
      </c>
      <c r="E47" s="20" t="s">
        <v>596</v>
      </c>
      <c r="F47" s="13">
        <v>41711</v>
      </c>
      <c r="G47" s="14">
        <v>824115.73</v>
      </c>
      <c r="H47" s="18">
        <f t="shared" si="7"/>
        <v>543916.38179999997</v>
      </c>
      <c r="I47" s="14">
        <f t="shared" si="8"/>
        <v>181305.46059999999</v>
      </c>
      <c r="J47" s="19">
        <f t="shared" si="5"/>
        <v>725221.84239999996</v>
      </c>
      <c r="K47" s="16">
        <f t="shared" si="6"/>
        <v>21875903.207399998</v>
      </c>
    </row>
    <row r="48" spans="1:11" ht="21.9" x14ac:dyDescent="0.3">
      <c r="A48" s="9" t="s">
        <v>20</v>
      </c>
      <c r="B48" s="9">
        <v>60</v>
      </c>
      <c r="C48" s="12" t="s">
        <v>38</v>
      </c>
      <c r="D48" s="12" t="s">
        <v>274</v>
      </c>
      <c r="E48" s="12" t="s">
        <v>35</v>
      </c>
      <c r="F48" s="23">
        <v>41715</v>
      </c>
      <c r="G48" s="14">
        <v>94949.79</v>
      </c>
      <c r="H48" s="15">
        <f t="shared" si="7"/>
        <v>62666.861399999994</v>
      </c>
      <c r="I48" s="16">
        <f t="shared" si="8"/>
        <v>20888.953799999999</v>
      </c>
      <c r="J48" s="17">
        <f t="shared" si="5"/>
        <v>83555.815199999997</v>
      </c>
      <c r="K48" s="16">
        <f t="shared" si="6"/>
        <v>21959459.022599999</v>
      </c>
    </row>
    <row r="49" spans="1:11" x14ac:dyDescent="0.3">
      <c r="A49" s="9" t="s">
        <v>11</v>
      </c>
      <c r="B49" s="9">
        <v>60</v>
      </c>
      <c r="C49" s="12" t="s">
        <v>15</v>
      </c>
      <c r="D49" s="12" t="s">
        <v>597</v>
      </c>
      <c r="E49" s="20" t="s">
        <v>598</v>
      </c>
      <c r="F49" s="13">
        <v>41715</v>
      </c>
      <c r="G49" s="14">
        <v>541636.5</v>
      </c>
      <c r="H49" s="18">
        <f t="shared" si="7"/>
        <v>357480.09</v>
      </c>
      <c r="I49" s="14">
        <f t="shared" si="8"/>
        <v>119160.03000000001</v>
      </c>
      <c r="J49" s="19">
        <f t="shared" si="5"/>
        <v>476640.12000000005</v>
      </c>
      <c r="K49" s="16">
        <f t="shared" si="6"/>
        <v>22436099.1426</v>
      </c>
    </row>
    <row r="50" spans="1:11" x14ac:dyDescent="0.3">
      <c r="A50" s="9" t="s">
        <v>20</v>
      </c>
      <c r="B50" s="9">
        <v>60</v>
      </c>
      <c r="C50" s="12" t="s">
        <v>599</v>
      </c>
      <c r="D50" s="12" t="s">
        <v>600</v>
      </c>
      <c r="E50" s="20" t="s">
        <v>601</v>
      </c>
      <c r="F50" s="13">
        <v>41716</v>
      </c>
      <c r="G50" s="14">
        <v>282141.59999999998</v>
      </c>
      <c r="H50" s="18">
        <f t="shared" si="7"/>
        <v>186213.45600000001</v>
      </c>
      <c r="I50" s="14">
        <f t="shared" si="8"/>
        <v>62071.152000000002</v>
      </c>
      <c r="J50" s="19">
        <f t="shared" si="5"/>
        <v>248284.60800000001</v>
      </c>
      <c r="K50" s="16">
        <f t="shared" si="6"/>
        <v>22684383.750599999</v>
      </c>
    </row>
    <row r="51" spans="1:11" x14ac:dyDescent="0.3">
      <c r="A51" s="9" t="s">
        <v>16</v>
      </c>
      <c r="B51" s="9">
        <v>50</v>
      </c>
      <c r="C51" s="12" t="s">
        <v>18</v>
      </c>
      <c r="D51" s="12" t="s">
        <v>43</v>
      </c>
      <c r="E51" s="12" t="s">
        <v>44</v>
      </c>
      <c r="F51" s="13">
        <v>41724</v>
      </c>
      <c r="G51" s="14">
        <v>591514.67000000004</v>
      </c>
      <c r="H51" s="15">
        <f>G51*1.1*0.5</f>
        <v>325333.06850000005</v>
      </c>
      <c r="I51" s="16">
        <f>H51/50*15</f>
        <v>97599.92055000001</v>
      </c>
      <c r="J51" s="17">
        <f t="shared" si="5"/>
        <v>422932.98905000009</v>
      </c>
      <c r="K51" s="16">
        <f t="shared" si="6"/>
        <v>23107316.73965</v>
      </c>
    </row>
    <row r="52" spans="1:11" x14ac:dyDescent="0.3">
      <c r="A52" s="9" t="s">
        <v>16</v>
      </c>
      <c r="B52" s="9">
        <v>60</v>
      </c>
      <c r="C52" s="12" t="s">
        <v>18</v>
      </c>
      <c r="D52" s="12" t="s">
        <v>275</v>
      </c>
      <c r="E52" s="12" t="s">
        <v>35</v>
      </c>
      <c r="F52" s="23">
        <v>41725</v>
      </c>
      <c r="G52" s="14">
        <v>1392150.86</v>
      </c>
      <c r="H52" s="15">
        <f>G52*1.1*0.6</f>
        <v>918819.56760000007</v>
      </c>
      <c r="I52" s="16">
        <f t="shared" ref="I52:I64" si="9">H52/3</f>
        <v>306273.18920000002</v>
      </c>
      <c r="J52" s="17">
        <f t="shared" si="5"/>
        <v>1225092.7568000001</v>
      </c>
      <c r="K52" s="16">
        <f t="shared" si="6"/>
        <v>24332409.49645</v>
      </c>
    </row>
    <row r="53" spans="1:11" x14ac:dyDescent="0.3">
      <c r="A53" s="9" t="s">
        <v>13</v>
      </c>
      <c r="B53" s="9">
        <v>60</v>
      </c>
      <c r="C53" s="12" t="s">
        <v>26</v>
      </c>
      <c r="D53" s="12" t="s">
        <v>276</v>
      </c>
      <c r="E53" s="12" t="s">
        <v>277</v>
      </c>
      <c r="F53" s="23">
        <v>41737</v>
      </c>
      <c r="G53" s="14">
        <v>1400385.4</v>
      </c>
      <c r="H53" s="15">
        <f>G53*1.1*0.6</f>
        <v>924254.36399999994</v>
      </c>
      <c r="I53" s="16">
        <f t="shared" si="9"/>
        <v>308084.788</v>
      </c>
      <c r="J53" s="17">
        <f t="shared" si="5"/>
        <v>1232339.152</v>
      </c>
      <c r="K53" s="16">
        <f t="shared" si="6"/>
        <v>25564748.648449998</v>
      </c>
    </row>
    <row r="54" spans="1:11" ht="21.9" x14ac:dyDescent="0.3">
      <c r="A54" s="9" t="s">
        <v>20</v>
      </c>
      <c r="B54" s="9" t="s">
        <v>261</v>
      </c>
      <c r="C54" s="12" t="s">
        <v>278</v>
      </c>
      <c r="D54" s="12" t="s">
        <v>279</v>
      </c>
      <c r="E54" s="12" t="s">
        <v>280</v>
      </c>
      <c r="F54" s="23">
        <v>41737</v>
      </c>
      <c r="G54" s="14">
        <v>2030490.85</v>
      </c>
      <c r="H54" s="15">
        <f>G54*1.1*0.6*0.8</f>
        <v>1072099.1687999999</v>
      </c>
      <c r="I54" s="16">
        <f t="shared" si="9"/>
        <v>357366.38959999994</v>
      </c>
      <c r="J54" s="17">
        <f t="shared" si="5"/>
        <v>1429465.5583999997</v>
      </c>
      <c r="K54" s="16">
        <f t="shared" si="6"/>
        <v>26994214.20685</v>
      </c>
    </row>
    <row r="55" spans="1:11" x14ac:dyDescent="0.3">
      <c r="A55" s="9" t="s">
        <v>11</v>
      </c>
      <c r="B55" s="9">
        <v>60</v>
      </c>
      <c r="C55" s="12" t="s">
        <v>12</v>
      </c>
      <c r="D55" s="12" t="s">
        <v>605</v>
      </c>
      <c r="E55" s="20" t="s">
        <v>553</v>
      </c>
      <c r="F55" s="13">
        <v>41739</v>
      </c>
      <c r="G55" s="14">
        <v>996774.28</v>
      </c>
      <c r="H55" s="18">
        <f t="shared" ref="H55:H61" si="10">G55*1.1*0.6</f>
        <v>657871.02480000001</v>
      </c>
      <c r="I55" s="14">
        <f t="shared" si="9"/>
        <v>219290.34160000001</v>
      </c>
      <c r="J55" s="19">
        <f t="shared" si="5"/>
        <v>877161.36640000006</v>
      </c>
      <c r="K55" s="16">
        <f t="shared" si="6"/>
        <v>27871375.573249999</v>
      </c>
    </row>
    <row r="56" spans="1:11" x14ac:dyDescent="0.3">
      <c r="A56" s="9" t="s">
        <v>20</v>
      </c>
      <c r="B56" s="9">
        <v>60</v>
      </c>
      <c r="C56" s="12" t="s">
        <v>119</v>
      </c>
      <c r="D56" s="12" t="s">
        <v>528</v>
      </c>
      <c r="E56" s="20" t="s">
        <v>610</v>
      </c>
      <c r="F56" s="13">
        <v>41753</v>
      </c>
      <c r="G56" s="14">
        <v>214492.5</v>
      </c>
      <c r="H56" s="18">
        <f t="shared" si="10"/>
        <v>141565.05000000002</v>
      </c>
      <c r="I56" s="14">
        <f t="shared" si="9"/>
        <v>47188.350000000006</v>
      </c>
      <c r="J56" s="19">
        <f t="shared" si="5"/>
        <v>188753.40000000002</v>
      </c>
      <c r="K56" s="16">
        <f t="shared" si="6"/>
        <v>28060128.973249998</v>
      </c>
    </row>
    <row r="57" spans="1:11" x14ac:dyDescent="0.3">
      <c r="A57" s="9" t="s">
        <v>20</v>
      </c>
      <c r="B57" s="9">
        <v>60</v>
      </c>
      <c r="C57" s="12" t="s">
        <v>38</v>
      </c>
      <c r="D57" s="12" t="s">
        <v>611</v>
      </c>
      <c r="E57" s="20" t="s">
        <v>612</v>
      </c>
      <c r="F57" s="13">
        <v>41753</v>
      </c>
      <c r="G57" s="14">
        <v>96952</v>
      </c>
      <c r="H57" s="18">
        <f t="shared" si="10"/>
        <v>63988.320000000007</v>
      </c>
      <c r="I57" s="14">
        <f t="shared" si="9"/>
        <v>21329.440000000002</v>
      </c>
      <c r="J57" s="19">
        <f t="shared" si="5"/>
        <v>85317.760000000009</v>
      </c>
      <c r="K57" s="16">
        <f t="shared" si="6"/>
        <v>28145446.73325</v>
      </c>
    </row>
    <row r="58" spans="1:11" x14ac:dyDescent="0.3">
      <c r="A58" s="9" t="s">
        <v>20</v>
      </c>
      <c r="B58" s="9">
        <v>60</v>
      </c>
      <c r="C58" s="12" t="s">
        <v>281</v>
      </c>
      <c r="D58" s="12" t="s">
        <v>282</v>
      </c>
      <c r="E58" s="12" t="s">
        <v>283</v>
      </c>
      <c r="F58" s="23">
        <v>41757</v>
      </c>
      <c r="G58" s="14">
        <v>495854.71</v>
      </c>
      <c r="H58" s="15">
        <f t="shared" si="10"/>
        <v>327264.10860000004</v>
      </c>
      <c r="I58" s="16">
        <f t="shared" si="9"/>
        <v>109088.03620000002</v>
      </c>
      <c r="J58" s="17">
        <f t="shared" si="5"/>
        <v>436352.14480000007</v>
      </c>
      <c r="K58" s="16">
        <f t="shared" si="6"/>
        <v>28581798.878049999</v>
      </c>
    </row>
    <row r="59" spans="1:11" x14ac:dyDescent="0.3">
      <c r="A59" s="9" t="s">
        <v>11</v>
      </c>
      <c r="B59" s="9">
        <v>60</v>
      </c>
      <c r="C59" s="12" t="s">
        <v>12</v>
      </c>
      <c r="D59" s="12" t="s">
        <v>284</v>
      </c>
      <c r="E59" s="12" t="s">
        <v>35</v>
      </c>
      <c r="F59" s="23">
        <v>41759</v>
      </c>
      <c r="G59" s="14">
        <v>365182.71999999997</v>
      </c>
      <c r="H59" s="15">
        <f t="shared" si="10"/>
        <v>241020.59520000001</v>
      </c>
      <c r="I59" s="16">
        <f t="shared" si="9"/>
        <v>80340.198400000008</v>
      </c>
      <c r="J59" s="17">
        <f t="shared" si="5"/>
        <v>321360.79360000003</v>
      </c>
      <c r="K59" s="16">
        <f t="shared" si="6"/>
        <v>28903159.67165</v>
      </c>
    </row>
    <row r="60" spans="1:11" x14ac:dyDescent="0.3">
      <c r="A60" s="9" t="s">
        <v>11</v>
      </c>
      <c r="B60" s="9">
        <v>60</v>
      </c>
      <c r="C60" s="12" t="s">
        <v>12</v>
      </c>
      <c r="D60" s="12" t="s">
        <v>615</v>
      </c>
      <c r="E60" s="20" t="s">
        <v>616</v>
      </c>
      <c r="F60" s="13">
        <v>41759</v>
      </c>
      <c r="G60" s="14">
        <v>121691</v>
      </c>
      <c r="H60" s="18">
        <f t="shared" si="10"/>
        <v>80316.06</v>
      </c>
      <c r="I60" s="14">
        <f t="shared" si="9"/>
        <v>26772.02</v>
      </c>
      <c r="J60" s="19">
        <f t="shared" si="5"/>
        <v>107088.08</v>
      </c>
      <c r="K60" s="16">
        <f t="shared" si="6"/>
        <v>29010247.751649998</v>
      </c>
    </row>
    <row r="61" spans="1:11" x14ac:dyDescent="0.3">
      <c r="A61" s="9" t="s">
        <v>13</v>
      </c>
      <c r="B61" s="9">
        <v>60</v>
      </c>
      <c r="C61" s="12" t="s">
        <v>285</v>
      </c>
      <c r="D61" s="12" t="s">
        <v>237</v>
      </c>
      <c r="E61" s="12" t="s">
        <v>286</v>
      </c>
      <c r="F61" s="23">
        <v>41778</v>
      </c>
      <c r="G61" s="14">
        <v>273990.31</v>
      </c>
      <c r="H61" s="15">
        <f t="shared" si="10"/>
        <v>180833.60459999999</v>
      </c>
      <c r="I61" s="16">
        <f t="shared" si="9"/>
        <v>60277.868199999997</v>
      </c>
      <c r="J61" s="17">
        <f t="shared" si="5"/>
        <v>241111.47279999999</v>
      </c>
      <c r="K61" s="16">
        <f t="shared" si="6"/>
        <v>29251359.22445</v>
      </c>
    </row>
    <row r="62" spans="1:11" ht="21.9" x14ac:dyDescent="0.3">
      <c r="A62" s="9" t="s">
        <v>11</v>
      </c>
      <c r="B62" s="9" t="s">
        <v>261</v>
      </c>
      <c r="C62" s="12" t="s">
        <v>287</v>
      </c>
      <c r="D62" s="12" t="s">
        <v>288</v>
      </c>
      <c r="E62" s="12" t="s">
        <v>289</v>
      </c>
      <c r="F62" s="23">
        <v>41800</v>
      </c>
      <c r="G62" s="14">
        <v>1056056.55</v>
      </c>
      <c r="H62" s="15">
        <f>G62*1.1*0.6*0.8</f>
        <v>557597.85840000003</v>
      </c>
      <c r="I62" s="16">
        <f t="shared" si="9"/>
        <v>185865.9528</v>
      </c>
      <c r="J62" s="17">
        <f t="shared" si="5"/>
        <v>743463.8112</v>
      </c>
      <c r="K62" s="16">
        <f t="shared" si="6"/>
        <v>29994823.03565</v>
      </c>
    </row>
    <row r="63" spans="1:11" x14ac:dyDescent="0.3">
      <c r="A63" s="9" t="s">
        <v>82</v>
      </c>
      <c r="B63" s="9">
        <v>60</v>
      </c>
      <c r="C63" s="12" t="s">
        <v>442</v>
      </c>
      <c r="D63" s="12" t="s">
        <v>627</v>
      </c>
      <c r="E63" s="20" t="s">
        <v>628</v>
      </c>
      <c r="F63" s="13">
        <v>41806</v>
      </c>
      <c r="G63" s="14">
        <v>1492261.28</v>
      </c>
      <c r="H63" s="18">
        <f t="shared" ref="H63:H68" si="11">G63*1.1*0.6</f>
        <v>984892.44479999994</v>
      </c>
      <c r="I63" s="14">
        <f t="shared" si="9"/>
        <v>328297.4816</v>
      </c>
      <c r="J63" s="19">
        <f t="shared" si="5"/>
        <v>1313189.9264</v>
      </c>
      <c r="K63" s="16">
        <f t="shared" si="6"/>
        <v>31308012.962049998</v>
      </c>
    </row>
    <row r="64" spans="1:11" x14ac:dyDescent="0.3">
      <c r="A64" s="9" t="s">
        <v>11</v>
      </c>
      <c r="B64" s="9">
        <v>60</v>
      </c>
      <c r="C64" s="12" t="s">
        <v>15</v>
      </c>
      <c r="D64" s="12" t="s">
        <v>629</v>
      </c>
      <c r="E64" s="20" t="s">
        <v>142</v>
      </c>
      <c r="F64" s="13">
        <v>41807</v>
      </c>
      <c r="G64" s="14">
        <v>1303392.75</v>
      </c>
      <c r="H64" s="18">
        <f t="shared" si="11"/>
        <v>860239.21500000008</v>
      </c>
      <c r="I64" s="14">
        <f t="shared" si="9"/>
        <v>286746.40500000003</v>
      </c>
      <c r="J64" s="19">
        <f t="shared" si="5"/>
        <v>1146985.6200000001</v>
      </c>
      <c r="K64" s="16">
        <f t="shared" si="6"/>
        <v>32454998.582049999</v>
      </c>
    </row>
    <row r="65" spans="1:11" x14ac:dyDescent="0.3">
      <c r="A65" s="9" t="s">
        <v>20</v>
      </c>
      <c r="B65" s="9">
        <v>60</v>
      </c>
      <c r="C65" s="12" t="s">
        <v>38</v>
      </c>
      <c r="D65" s="12" t="s">
        <v>630</v>
      </c>
      <c r="E65" s="20" t="s">
        <v>631</v>
      </c>
      <c r="F65" s="13">
        <v>41808</v>
      </c>
      <c r="G65" s="14">
        <v>28132.27</v>
      </c>
      <c r="H65" s="18">
        <f t="shared" si="11"/>
        <v>18567.298200000001</v>
      </c>
      <c r="I65" s="14">
        <v>0</v>
      </c>
      <c r="J65" s="19">
        <f t="shared" si="5"/>
        <v>18567.298200000001</v>
      </c>
      <c r="K65" s="16">
        <f t="shared" si="6"/>
        <v>32473565.880249999</v>
      </c>
    </row>
    <row r="66" spans="1:11" x14ac:dyDescent="0.3">
      <c r="A66" s="9" t="s">
        <v>16</v>
      </c>
      <c r="B66" s="9">
        <v>60</v>
      </c>
      <c r="C66" s="12" t="s">
        <v>178</v>
      </c>
      <c r="D66" s="12" t="s">
        <v>533</v>
      </c>
      <c r="E66" s="20" t="s">
        <v>612</v>
      </c>
      <c r="F66" s="13">
        <v>41814</v>
      </c>
      <c r="G66" s="14">
        <v>68920.789999999994</v>
      </c>
      <c r="H66" s="18">
        <f t="shared" si="11"/>
        <v>45487.721400000002</v>
      </c>
      <c r="I66" s="14">
        <f>H66/3</f>
        <v>15162.5738</v>
      </c>
      <c r="J66" s="19">
        <f t="shared" si="5"/>
        <v>60650.2952</v>
      </c>
      <c r="K66" s="16">
        <f t="shared" si="6"/>
        <v>32534216.175450001</v>
      </c>
    </row>
    <row r="67" spans="1:11" x14ac:dyDescent="0.3">
      <c r="A67" s="9" t="s">
        <v>82</v>
      </c>
      <c r="B67" s="9">
        <v>60</v>
      </c>
      <c r="C67" s="12" t="s">
        <v>236</v>
      </c>
      <c r="D67" s="12" t="s">
        <v>634</v>
      </c>
      <c r="E67" s="20" t="s">
        <v>503</v>
      </c>
      <c r="F67" s="13">
        <v>41814</v>
      </c>
      <c r="G67" s="14">
        <v>730815.87</v>
      </c>
      <c r="H67" s="18">
        <f t="shared" si="11"/>
        <v>482338.4742</v>
      </c>
      <c r="I67" s="14">
        <f>H67/3</f>
        <v>160779.4914</v>
      </c>
      <c r="J67" s="19">
        <f t="shared" si="5"/>
        <v>643117.9656</v>
      </c>
      <c r="K67" s="16">
        <f t="shared" si="6"/>
        <v>33177334.14105</v>
      </c>
    </row>
    <row r="68" spans="1:11" x14ac:dyDescent="0.3">
      <c r="A68" s="9" t="s">
        <v>11</v>
      </c>
      <c r="B68" s="9">
        <v>60</v>
      </c>
      <c r="C68" s="12" t="s">
        <v>290</v>
      </c>
      <c r="D68" s="12" t="s">
        <v>291</v>
      </c>
      <c r="E68" s="12" t="s">
        <v>35</v>
      </c>
      <c r="F68" s="23">
        <v>41816</v>
      </c>
      <c r="G68" s="14">
        <v>660530.44999999995</v>
      </c>
      <c r="H68" s="15">
        <f t="shared" si="11"/>
        <v>435950.09700000001</v>
      </c>
      <c r="I68" s="16">
        <f>H68/3</f>
        <v>145316.69899999999</v>
      </c>
      <c r="J68" s="17">
        <f t="shared" ref="J68:J131" si="12">H68+I68</f>
        <v>581266.79599999997</v>
      </c>
      <c r="K68" s="16">
        <f t="shared" ref="K68:K131" si="13">K67+J68</f>
        <v>33758600.93705</v>
      </c>
    </row>
    <row r="69" spans="1:11" x14ac:dyDescent="0.3">
      <c r="A69" s="9" t="s">
        <v>13</v>
      </c>
      <c r="B69" s="9" t="s">
        <v>45</v>
      </c>
      <c r="C69" s="12" t="s">
        <v>46</v>
      </c>
      <c r="D69" s="12" t="s">
        <v>47</v>
      </c>
      <c r="E69" s="12" t="s">
        <v>48</v>
      </c>
      <c r="F69" s="13">
        <v>41820</v>
      </c>
      <c r="G69" s="14">
        <v>1271780.24</v>
      </c>
      <c r="H69" s="18">
        <f>G69*1.1*0.5</f>
        <v>699479.1320000001</v>
      </c>
      <c r="I69" s="14">
        <f>H69/50*15</f>
        <v>209843.73960000003</v>
      </c>
      <c r="J69" s="19">
        <f t="shared" si="12"/>
        <v>909322.87160000019</v>
      </c>
      <c r="K69" s="16">
        <f t="shared" si="13"/>
        <v>34667923.808650002</v>
      </c>
    </row>
    <row r="70" spans="1:11" x14ac:dyDescent="0.3">
      <c r="A70" s="9" t="s">
        <v>20</v>
      </c>
      <c r="B70" s="9">
        <v>60</v>
      </c>
      <c r="C70" s="12" t="s">
        <v>21</v>
      </c>
      <c r="D70" s="12" t="s">
        <v>292</v>
      </c>
      <c r="E70" s="12" t="s">
        <v>293</v>
      </c>
      <c r="F70" s="23">
        <v>41822</v>
      </c>
      <c r="G70" s="14">
        <v>215872.94</v>
      </c>
      <c r="H70" s="15">
        <f>G70*1.1*0.6</f>
        <v>142476.1404</v>
      </c>
      <c r="I70" s="16">
        <f>H70/3</f>
        <v>47492.046800000004</v>
      </c>
      <c r="J70" s="17">
        <f t="shared" si="12"/>
        <v>189968.18720000001</v>
      </c>
      <c r="K70" s="16">
        <f t="shared" si="13"/>
        <v>34857891.995850004</v>
      </c>
    </row>
    <row r="71" spans="1:11" ht="21.9" x14ac:dyDescent="0.3">
      <c r="A71" s="9" t="s">
        <v>11</v>
      </c>
      <c r="B71" s="9">
        <v>60</v>
      </c>
      <c r="C71" s="12" t="s">
        <v>15</v>
      </c>
      <c r="D71" s="12" t="s">
        <v>580</v>
      </c>
      <c r="E71" s="12" t="s">
        <v>637</v>
      </c>
      <c r="F71" s="13">
        <v>41822</v>
      </c>
      <c r="G71" s="14">
        <v>1704542</v>
      </c>
      <c r="H71" s="18">
        <f>G71*1.1*0.6</f>
        <v>1124997.72</v>
      </c>
      <c r="I71" s="14">
        <f>H71/3</f>
        <v>374999.24</v>
      </c>
      <c r="J71" s="19">
        <f t="shared" si="12"/>
        <v>1499996.96</v>
      </c>
      <c r="K71" s="16">
        <f t="shared" si="13"/>
        <v>36357888.955850005</v>
      </c>
    </row>
    <row r="72" spans="1:11" ht="21.9" x14ac:dyDescent="0.3">
      <c r="A72" s="9" t="s">
        <v>11</v>
      </c>
      <c r="B72" s="9">
        <v>60</v>
      </c>
      <c r="C72" s="12" t="s">
        <v>15</v>
      </c>
      <c r="D72" s="12" t="s">
        <v>580</v>
      </c>
      <c r="E72" s="12" t="s">
        <v>638</v>
      </c>
      <c r="F72" s="13">
        <v>41822</v>
      </c>
      <c r="G72" s="14">
        <v>1395960</v>
      </c>
      <c r="H72" s="18">
        <f>G72*1.1*0.6</f>
        <v>921333.60000000009</v>
      </c>
      <c r="I72" s="14">
        <f>H72/3</f>
        <v>307111.2</v>
      </c>
      <c r="J72" s="19">
        <f t="shared" si="12"/>
        <v>1228444.8</v>
      </c>
      <c r="K72" s="16">
        <f t="shared" si="13"/>
        <v>37586333.755850002</v>
      </c>
    </row>
    <row r="73" spans="1:11" x14ac:dyDescent="0.3">
      <c r="A73" s="9" t="s">
        <v>13</v>
      </c>
      <c r="B73" s="9">
        <v>25</v>
      </c>
      <c r="C73" s="12" t="s">
        <v>14</v>
      </c>
      <c r="D73" s="12" t="s">
        <v>49</v>
      </c>
      <c r="E73" s="12" t="s">
        <v>50</v>
      </c>
      <c r="F73" s="13">
        <v>41823</v>
      </c>
      <c r="G73" s="14">
        <v>485469.22</v>
      </c>
      <c r="H73" s="15">
        <f>G73*1.1*0.25</f>
        <v>133504.0355</v>
      </c>
      <c r="I73" s="16">
        <f>H73/25*7.5</f>
        <v>40051.210650000001</v>
      </c>
      <c r="J73" s="17">
        <f t="shared" si="12"/>
        <v>173555.24614999999</v>
      </c>
      <c r="K73" s="16">
        <f t="shared" si="13"/>
        <v>37759889.002000004</v>
      </c>
    </row>
    <row r="74" spans="1:11" ht="21.9" x14ac:dyDescent="0.3">
      <c r="A74" s="9" t="s">
        <v>16</v>
      </c>
      <c r="B74" s="9">
        <v>60</v>
      </c>
      <c r="C74" s="12" t="s">
        <v>294</v>
      </c>
      <c r="D74" s="12" t="s">
        <v>295</v>
      </c>
      <c r="E74" s="12" t="s">
        <v>296</v>
      </c>
      <c r="F74" s="23">
        <v>41824</v>
      </c>
      <c r="G74" s="14">
        <v>98076.05</v>
      </c>
      <c r="H74" s="15">
        <f>G74*1.1*0.6</f>
        <v>64730.193000000007</v>
      </c>
      <c r="I74" s="16">
        <f>H74/3</f>
        <v>21576.731000000003</v>
      </c>
      <c r="J74" s="17">
        <f t="shared" si="12"/>
        <v>86306.924000000014</v>
      </c>
      <c r="K74" s="16">
        <f t="shared" si="13"/>
        <v>37846195.926000006</v>
      </c>
    </row>
    <row r="75" spans="1:11" x14ac:dyDescent="0.3">
      <c r="A75" s="9" t="s">
        <v>16</v>
      </c>
      <c r="B75" s="9">
        <v>25</v>
      </c>
      <c r="C75" s="12" t="s">
        <v>27</v>
      </c>
      <c r="D75" s="12" t="s">
        <v>28</v>
      </c>
      <c r="E75" s="12" t="s">
        <v>51</v>
      </c>
      <c r="F75" s="13">
        <v>41830</v>
      </c>
      <c r="G75" s="14">
        <v>1999786.88</v>
      </c>
      <c r="H75" s="15">
        <f>G75*1.1*0.25</f>
        <v>549941.39199999999</v>
      </c>
      <c r="I75" s="16">
        <f>H75/25*7.5</f>
        <v>164982.41759999999</v>
      </c>
      <c r="J75" s="17">
        <f t="shared" si="12"/>
        <v>714923.80960000004</v>
      </c>
      <c r="K75" s="16">
        <f t="shared" si="13"/>
        <v>38561119.73560001</v>
      </c>
    </row>
    <row r="76" spans="1:11" x14ac:dyDescent="0.3">
      <c r="A76" s="9" t="s">
        <v>16</v>
      </c>
      <c r="B76" s="9">
        <v>25</v>
      </c>
      <c r="C76" s="12" t="s">
        <v>27</v>
      </c>
      <c r="D76" s="12" t="s">
        <v>28</v>
      </c>
      <c r="E76" s="12" t="s">
        <v>52</v>
      </c>
      <c r="F76" s="13">
        <v>41830</v>
      </c>
      <c r="G76" s="14">
        <v>196320</v>
      </c>
      <c r="H76" s="15">
        <f>G76*1.1*0.25</f>
        <v>53988.000000000007</v>
      </c>
      <c r="I76" s="16">
        <f>H76/25*7.5</f>
        <v>16196.400000000003</v>
      </c>
      <c r="J76" s="17">
        <f t="shared" si="12"/>
        <v>70184.400000000009</v>
      </c>
      <c r="K76" s="16">
        <f t="shared" si="13"/>
        <v>38631304.135600008</v>
      </c>
    </row>
    <row r="77" spans="1:11" ht="21.9" x14ac:dyDescent="0.3">
      <c r="A77" s="9" t="s">
        <v>16</v>
      </c>
      <c r="B77" s="9">
        <v>25</v>
      </c>
      <c r="C77" s="12" t="s">
        <v>53</v>
      </c>
      <c r="D77" s="12" t="s">
        <v>54</v>
      </c>
      <c r="E77" s="12" t="s">
        <v>55</v>
      </c>
      <c r="F77" s="13">
        <v>41838</v>
      </c>
      <c r="G77" s="14">
        <v>98294.53</v>
      </c>
      <c r="H77" s="15">
        <f>G77*1.1*0.25</f>
        <v>27030.995750000002</v>
      </c>
      <c r="I77" s="16">
        <f>H77/25*7.5</f>
        <v>8109.2987249999996</v>
      </c>
      <c r="J77" s="19">
        <f t="shared" si="12"/>
        <v>35140.294475000002</v>
      </c>
      <c r="K77" s="16">
        <f t="shared" si="13"/>
        <v>38666444.430075005</v>
      </c>
    </row>
    <row r="78" spans="1:11" ht="21.9" x14ac:dyDescent="0.3">
      <c r="A78" s="9" t="s">
        <v>16</v>
      </c>
      <c r="B78" s="9">
        <v>25</v>
      </c>
      <c r="C78" s="12" t="s">
        <v>18</v>
      </c>
      <c r="D78" s="12" t="s">
        <v>56</v>
      </c>
      <c r="E78" s="12" t="s">
        <v>57</v>
      </c>
      <c r="F78" s="13">
        <v>41842</v>
      </c>
      <c r="G78" s="14">
        <v>969158.34</v>
      </c>
      <c r="H78" s="15">
        <f>G78*1.1*0.25</f>
        <v>266518.54350000003</v>
      </c>
      <c r="I78" s="16">
        <f>H78/25*7.5</f>
        <v>79955.563050000012</v>
      </c>
      <c r="J78" s="17">
        <f t="shared" si="12"/>
        <v>346474.10655000003</v>
      </c>
      <c r="K78" s="16">
        <f t="shared" si="13"/>
        <v>39012918.536625005</v>
      </c>
    </row>
    <row r="79" spans="1:11" ht="21.9" x14ac:dyDescent="0.3">
      <c r="A79" s="9" t="s">
        <v>16</v>
      </c>
      <c r="B79" s="9">
        <v>60</v>
      </c>
      <c r="C79" s="12" t="s">
        <v>297</v>
      </c>
      <c r="D79" s="12" t="s">
        <v>298</v>
      </c>
      <c r="E79" s="12" t="s">
        <v>299</v>
      </c>
      <c r="F79" s="23">
        <v>41844</v>
      </c>
      <c r="G79" s="14">
        <v>1069792.5</v>
      </c>
      <c r="H79" s="15">
        <f>G79*1.1*0.6</f>
        <v>706063.04999999993</v>
      </c>
      <c r="I79" s="16">
        <f>H79/3</f>
        <v>235354.34999999998</v>
      </c>
      <c r="J79" s="17">
        <f t="shared" si="12"/>
        <v>941417.39999999991</v>
      </c>
      <c r="K79" s="16">
        <f t="shared" si="13"/>
        <v>39954335.936625004</v>
      </c>
    </row>
    <row r="80" spans="1:11" x14ac:dyDescent="0.3">
      <c r="A80" s="9" t="s">
        <v>16</v>
      </c>
      <c r="B80" s="9">
        <v>60</v>
      </c>
      <c r="C80" s="12" t="s">
        <v>300</v>
      </c>
      <c r="D80" s="12" t="s">
        <v>245</v>
      </c>
      <c r="E80" s="12" t="s">
        <v>301</v>
      </c>
      <c r="F80" s="23">
        <v>41845</v>
      </c>
      <c r="G80" s="14">
        <v>807620.32</v>
      </c>
      <c r="H80" s="15">
        <f>G80*1.1*0.6</f>
        <v>533029.41119999997</v>
      </c>
      <c r="I80" s="16">
        <f>H80/3</f>
        <v>177676.47039999999</v>
      </c>
      <c r="J80" s="17">
        <f t="shared" si="12"/>
        <v>710705.88159999996</v>
      </c>
      <c r="K80" s="16">
        <f t="shared" si="13"/>
        <v>40665041.818225004</v>
      </c>
    </row>
    <row r="81" spans="1:11" x14ac:dyDescent="0.3">
      <c r="A81" s="9" t="s">
        <v>13</v>
      </c>
      <c r="B81" s="9">
        <v>60</v>
      </c>
      <c r="C81" s="12" t="s">
        <v>31</v>
      </c>
      <c r="D81" s="12" t="s">
        <v>453</v>
      </c>
      <c r="E81" s="20" t="s">
        <v>649</v>
      </c>
      <c r="F81" s="13">
        <v>41851</v>
      </c>
      <c r="G81" s="14">
        <v>426920.52</v>
      </c>
      <c r="H81" s="18">
        <f>G81*1.1*0.6</f>
        <v>281767.54320000001</v>
      </c>
      <c r="I81" s="14">
        <f>H81/3</f>
        <v>93922.5144</v>
      </c>
      <c r="J81" s="19">
        <f t="shared" si="12"/>
        <v>375690.0576</v>
      </c>
      <c r="K81" s="16">
        <f t="shared" si="13"/>
        <v>41040731.875825003</v>
      </c>
    </row>
    <row r="82" spans="1:11" x14ac:dyDescent="0.3">
      <c r="A82" s="9" t="s">
        <v>11</v>
      </c>
      <c r="B82" s="9">
        <v>60</v>
      </c>
      <c r="C82" s="12" t="s">
        <v>606</v>
      </c>
      <c r="D82" s="12" t="s">
        <v>650</v>
      </c>
      <c r="E82" s="20" t="s">
        <v>651</v>
      </c>
      <c r="F82" s="13">
        <v>41852</v>
      </c>
      <c r="G82" s="14">
        <v>227482.89</v>
      </c>
      <c r="H82" s="18">
        <f>G82*1.1*0.6</f>
        <v>150138.70740000001</v>
      </c>
      <c r="I82" s="14">
        <f>H82/3</f>
        <v>50046.235800000002</v>
      </c>
      <c r="J82" s="19">
        <f t="shared" si="12"/>
        <v>200184.94320000001</v>
      </c>
      <c r="K82" s="16">
        <f t="shared" si="13"/>
        <v>41240916.819025002</v>
      </c>
    </row>
    <row r="83" spans="1:11" x14ac:dyDescent="0.3">
      <c r="A83" s="9" t="s">
        <v>16</v>
      </c>
      <c r="B83" s="9">
        <v>60</v>
      </c>
      <c r="C83" s="12" t="s">
        <v>302</v>
      </c>
      <c r="D83" s="12" t="s">
        <v>303</v>
      </c>
      <c r="E83" s="12" t="s">
        <v>35</v>
      </c>
      <c r="F83" s="23">
        <v>41855</v>
      </c>
      <c r="G83" s="14">
        <v>480384.75</v>
      </c>
      <c r="H83" s="15">
        <f>G83*1.1*0.6</f>
        <v>317053.93500000006</v>
      </c>
      <c r="I83" s="16">
        <f>H83/3</f>
        <v>105684.64500000002</v>
      </c>
      <c r="J83" s="17">
        <f t="shared" si="12"/>
        <v>422738.58000000007</v>
      </c>
      <c r="K83" s="16">
        <f t="shared" si="13"/>
        <v>41663655.399025001</v>
      </c>
    </row>
    <row r="84" spans="1:11" x14ac:dyDescent="0.3">
      <c r="A84" s="9" t="s">
        <v>16</v>
      </c>
      <c r="B84" s="9">
        <v>25</v>
      </c>
      <c r="C84" s="12" t="s">
        <v>58</v>
      </c>
      <c r="D84" s="12" t="s">
        <v>59</v>
      </c>
      <c r="E84" s="12" t="s">
        <v>60</v>
      </c>
      <c r="F84" s="13">
        <v>41857</v>
      </c>
      <c r="G84" s="14">
        <v>1136774.58</v>
      </c>
      <c r="H84" s="15">
        <f>G84*1.1*0.25</f>
        <v>312613.00950000004</v>
      </c>
      <c r="I84" s="16">
        <f>H84/25*7.5</f>
        <v>93783.902850000013</v>
      </c>
      <c r="J84" s="17">
        <f t="shared" si="12"/>
        <v>406396.91235000006</v>
      </c>
      <c r="K84" s="16">
        <f t="shared" si="13"/>
        <v>42070052.311375</v>
      </c>
    </row>
    <row r="85" spans="1:11" x14ac:dyDescent="0.3">
      <c r="A85" s="9" t="s">
        <v>13</v>
      </c>
      <c r="B85" s="9">
        <v>60</v>
      </c>
      <c r="C85" s="12" t="s">
        <v>653</v>
      </c>
      <c r="D85" s="12" t="s">
        <v>654</v>
      </c>
      <c r="E85" s="20" t="s">
        <v>448</v>
      </c>
      <c r="F85" s="13">
        <v>41857</v>
      </c>
      <c r="G85" s="14">
        <v>412250</v>
      </c>
      <c r="H85" s="18">
        <f>G85*1.1*0.6</f>
        <v>272085</v>
      </c>
      <c r="I85" s="14">
        <f>H85/3</f>
        <v>90695</v>
      </c>
      <c r="J85" s="19">
        <f t="shared" si="12"/>
        <v>362780</v>
      </c>
      <c r="K85" s="16">
        <f t="shared" si="13"/>
        <v>42432832.311375</v>
      </c>
    </row>
    <row r="86" spans="1:11" x14ac:dyDescent="0.3">
      <c r="A86" s="9" t="s">
        <v>11</v>
      </c>
      <c r="B86" s="9">
        <v>60</v>
      </c>
      <c r="C86" s="12" t="s">
        <v>15</v>
      </c>
      <c r="D86" s="12" t="s">
        <v>655</v>
      </c>
      <c r="E86" s="20" t="s">
        <v>656</v>
      </c>
      <c r="F86" s="13">
        <v>41871</v>
      </c>
      <c r="G86" s="14">
        <v>203232.5</v>
      </c>
      <c r="H86" s="18">
        <f>G86*1.1*0.6</f>
        <v>134133.45000000001</v>
      </c>
      <c r="I86" s="14">
        <f>H86/3</f>
        <v>44711.15</v>
      </c>
      <c r="J86" s="19">
        <f t="shared" si="12"/>
        <v>178844.6</v>
      </c>
      <c r="K86" s="16">
        <f t="shared" si="13"/>
        <v>42611676.911375001</v>
      </c>
    </row>
    <row r="87" spans="1:11" x14ac:dyDescent="0.3">
      <c r="A87" s="9" t="s">
        <v>20</v>
      </c>
      <c r="B87" s="9">
        <v>25</v>
      </c>
      <c r="C87" s="12" t="s">
        <v>38</v>
      </c>
      <c r="D87" s="12" t="s">
        <v>62</v>
      </c>
      <c r="E87" s="12" t="s">
        <v>63</v>
      </c>
      <c r="F87" s="13">
        <v>41878</v>
      </c>
      <c r="G87" s="14">
        <v>346716.62</v>
      </c>
      <c r="H87" s="15">
        <f>G87*1.1*0.25</f>
        <v>95347.070500000002</v>
      </c>
      <c r="I87" s="16">
        <f>H87/25*7.5</f>
        <v>28604.121150000003</v>
      </c>
      <c r="J87" s="17">
        <f t="shared" si="12"/>
        <v>123951.19165000001</v>
      </c>
      <c r="K87" s="16">
        <f t="shared" si="13"/>
        <v>42735628.103025004</v>
      </c>
    </row>
    <row r="88" spans="1:11" ht="32.25" x14ac:dyDescent="0.3">
      <c r="A88" s="9" t="s">
        <v>11</v>
      </c>
      <c r="B88" s="9">
        <v>60</v>
      </c>
      <c r="C88" s="12" t="s">
        <v>15</v>
      </c>
      <c r="D88" s="12" t="s">
        <v>660</v>
      </c>
      <c r="E88" s="20" t="s">
        <v>271</v>
      </c>
      <c r="F88" s="13">
        <v>41897</v>
      </c>
      <c r="G88" s="14">
        <v>243997.62</v>
      </c>
      <c r="H88" s="18">
        <f>G88*1.1*0.6</f>
        <v>161038.42920000001</v>
      </c>
      <c r="I88" s="14">
        <f>H88/3</f>
        <v>53679.476400000007</v>
      </c>
      <c r="J88" s="19">
        <f t="shared" si="12"/>
        <v>214717.90560000003</v>
      </c>
      <c r="K88" s="16">
        <f t="shared" si="13"/>
        <v>42950346.008625001</v>
      </c>
    </row>
    <row r="89" spans="1:11" x14ac:dyDescent="0.3">
      <c r="A89" s="9" t="s">
        <v>20</v>
      </c>
      <c r="B89" s="9">
        <v>60</v>
      </c>
      <c r="C89" s="12" t="s">
        <v>304</v>
      </c>
      <c r="D89" s="12" t="s">
        <v>305</v>
      </c>
      <c r="E89" s="12" t="s">
        <v>197</v>
      </c>
      <c r="F89" s="23">
        <v>41898</v>
      </c>
      <c r="G89" s="14">
        <v>341257.12</v>
      </c>
      <c r="H89" s="15">
        <f>G89*1.1*0.6</f>
        <v>225229.69920000003</v>
      </c>
      <c r="I89" s="16">
        <f>H89/3</f>
        <v>75076.566400000011</v>
      </c>
      <c r="J89" s="17">
        <f t="shared" si="12"/>
        <v>300306.26560000004</v>
      </c>
      <c r="K89" s="16">
        <f t="shared" si="13"/>
        <v>43250652.274225004</v>
      </c>
    </row>
    <row r="90" spans="1:11" x14ac:dyDescent="0.3">
      <c r="A90" s="9" t="s">
        <v>11</v>
      </c>
      <c r="B90" s="9">
        <v>60</v>
      </c>
      <c r="C90" s="12" t="s">
        <v>222</v>
      </c>
      <c r="D90" s="12" t="s">
        <v>664</v>
      </c>
      <c r="E90" s="20" t="s">
        <v>35</v>
      </c>
      <c r="F90" s="13">
        <v>41907</v>
      </c>
      <c r="G90" s="14">
        <v>241424.7</v>
      </c>
      <c r="H90" s="18">
        <f>G90*1.1*0.6</f>
        <v>159340.30200000003</v>
      </c>
      <c r="I90" s="14">
        <f>H90/3</f>
        <v>53113.434000000008</v>
      </c>
      <c r="J90" s="19">
        <f t="shared" si="12"/>
        <v>212453.73600000003</v>
      </c>
      <c r="K90" s="16">
        <f t="shared" si="13"/>
        <v>43463106.010225005</v>
      </c>
    </row>
    <row r="91" spans="1:11" x14ac:dyDescent="0.3">
      <c r="A91" s="9" t="s">
        <v>11</v>
      </c>
      <c r="B91" s="9">
        <v>60</v>
      </c>
      <c r="C91" s="12" t="s">
        <v>15</v>
      </c>
      <c r="D91" s="12" t="s">
        <v>306</v>
      </c>
      <c r="E91" s="12" t="s">
        <v>307</v>
      </c>
      <c r="F91" s="23">
        <v>41915</v>
      </c>
      <c r="G91" s="14">
        <v>1795411.86</v>
      </c>
      <c r="H91" s="15">
        <f>G91*1.1*0.6</f>
        <v>1184971.8276000002</v>
      </c>
      <c r="I91" s="16">
        <f>H91/3</f>
        <v>394990.60920000006</v>
      </c>
      <c r="J91" s="17">
        <f t="shared" si="12"/>
        <v>1579962.4368000003</v>
      </c>
      <c r="K91" s="16">
        <f t="shared" si="13"/>
        <v>45043068.447025008</v>
      </c>
    </row>
    <row r="92" spans="1:11" x14ac:dyDescent="0.3">
      <c r="A92" s="9" t="s">
        <v>13</v>
      </c>
      <c r="B92" s="9" t="s">
        <v>37</v>
      </c>
      <c r="C92" s="12" t="s">
        <v>14</v>
      </c>
      <c r="D92" s="12" t="s">
        <v>66</v>
      </c>
      <c r="E92" s="12" t="s">
        <v>67</v>
      </c>
      <c r="F92" s="13">
        <v>41919</v>
      </c>
      <c r="G92" s="14">
        <v>112591.8</v>
      </c>
      <c r="H92" s="15">
        <f>G92*1.1*0.5*0.8</f>
        <v>49540.392000000007</v>
      </c>
      <c r="I92" s="16">
        <f>H92/50*15</f>
        <v>14862.117600000003</v>
      </c>
      <c r="J92" s="17">
        <f t="shared" si="12"/>
        <v>64402.509600000012</v>
      </c>
      <c r="K92" s="16">
        <f t="shared" si="13"/>
        <v>45107470.956625007</v>
      </c>
    </row>
    <row r="93" spans="1:11" x14ac:dyDescent="0.3">
      <c r="A93" s="9" t="s">
        <v>16</v>
      </c>
      <c r="B93" s="9">
        <v>60</v>
      </c>
      <c r="C93" s="12" t="s">
        <v>18</v>
      </c>
      <c r="D93" s="12" t="s">
        <v>308</v>
      </c>
      <c r="E93" s="12" t="s">
        <v>309</v>
      </c>
      <c r="F93" s="23">
        <v>41926</v>
      </c>
      <c r="G93" s="14">
        <v>3052311.26</v>
      </c>
      <c r="H93" s="15">
        <f>G93*1.1*0.6</f>
        <v>2014525.4315999998</v>
      </c>
      <c r="I93" s="16">
        <f>H93/3</f>
        <v>671508.47719999996</v>
      </c>
      <c r="J93" s="17">
        <f t="shared" si="12"/>
        <v>2686033.9087999999</v>
      </c>
      <c r="K93" s="16">
        <f t="shared" si="13"/>
        <v>47793504.865425006</v>
      </c>
    </row>
    <row r="94" spans="1:11" x14ac:dyDescent="0.3">
      <c r="A94" s="9" t="s">
        <v>13</v>
      </c>
      <c r="B94" s="9">
        <v>60</v>
      </c>
      <c r="C94" s="12" t="s">
        <v>14</v>
      </c>
      <c r="D94" s="12" t="s">
        <v>310</v>
      </c>
      <c r="E94" s="12" t="s">
        <v>311</v>
      </c>
      <c r="F94" s="23">
        <v>41939</v>
      </c>
      <c r="G94" s="14">
        <v>961706.69</v>
      </c>
      <c r="H94" s="15">
        <f>G94*1.1*0.6</f>
        <v>634726.41539999994</v>
      </c>
      <c r="I94" s="16">
        <f>H94/3</f>
        <v>211575.47179999997</v>
      </c>
      <c r="J94" s="17">
        <f t="shared" si="12"/>
        <v>846301.88719999988</v>
      </c>
      <c r="K94" s="16">
        <f t="shared" si="13"/>
        <v>48639806.752625003</v>
      </c>
    </row>
    <row r="95" spans="1:11" x14ac:dyDescent="0.3">
      <c r="A95" s="9" t="s">
        <v>13</v>
      </c>
      <c r="B95" s="9" t="s">
        <v>37</v>
      </c>
      <c r="C95" s="12" t="s">
        <v>14</v>
      </c>
      <c r="D95" s="12" t="s">
        <v>68</v>
      </c>
      <c r="E95" s="12" t="s">
        <v>69</v>
      </c>
      <c r="F95" s="13">
        <v>41947</v>
      </c>
      <c r="G95" s="14">
        <v>1501082.31</v>
      </c>
      <c r="H95" s="15">
        <f>G95*1.1*0.5*0.8</f>
        <v>660476.21640000015</v>
      </c>
      <c r="I95" s="16">
        <f>H95/50*15</f>
        <v>198142.86492000005</v>
      </c>
      <c r="J95" s="17">
        <f t="shared" si="12"/>
        <v>858619.08132000023</v>
      </c>
      <c r="K95" s="16">
        <f t="shared" si="13"/>
        <v>49498425.833945006</v>
      </c>
    </row>
    <row r="96" spans="1:11" x14ac:dyDescent="0.3">
      <c r="A96" s="9" t="s">
        <v>82</v>
      </c>
      <c r="B96" s="9">
        <v>60</v>
      </c>
      <c r="C96" s="12" t="s">
        <v>671</v>
      </c>
      <c r="D96" s="12" t="s">
        <v>672</v>
      </c>
      <c r="E96" s="20" t="s">
        <v>673</v>
      </c>
      <c r="F96" s="13">
        <v>41949</v>
      </c>
      <c r="G96" s="14">
        <v>411712</v>
      </c>
      <c r="H96" s="18">
        <f>G96*1.1*0.6</f>
        <v>271729.91999999998</v>
      </c>
      <c r="I96" s="14">
        <f>H96/3</f>
        <v>90576.639999999999</v>
      </c>
      <c r="J96" s="19">
        <f t="shared" si="12"/>
        <v>362306.56</v>
      </c>
      <c r="K96" s="16">
        <f t="shared" si="13"/>
        <v>49860732.393945009</v>
      </c>
    </row>
    <row r="97" spans="1:11" x14ac:dyDescent="0.3">
      <c r="A97" s="9" t="s">
        <v>82</v>
      </c>
      <c r="B97" s="9">
        <v>60</v>
      </c>
      <c r="C97" s="12" t="s">
        <v>671</v>
      </c>
      <c r="D97" s="12" t="s">
        <v>672</v>
      </c>
      <c r="E97" s="20" t="s">
        <v>674</v>
      </c>
      <c r="F97" s="13">
        <v>41949</v>
      </c>
      <c r="G97" s="14">
        <v>1715460.02</v>
      </c>
      <c r="H97" s="18">
        <f>G97*1.1*0.6</f>
        <v>1132203.6132</v>
      </c>
      <c r="I97" s="14">
        <f>H97/3</f>
        <v>377401.20439999999</v>
      </c>
      <c r="J97" s="19">
        <f t="shared" si="12"/>
        <v>1509604.8176</v>
      </c>
      <c r="K97" s="16">
        <f t="shared" si="13"/>
        <v>51370337.211545005</v>
      </c>
    </row>
    <row r="98" spans="1:11" x14ac:dyDescent="0.3">
      <c r="A98" s="9" t="s">
        <v>16</v>
      </c>
      <c r="B98" s="9" t="s">
        <v>70</v>
      </c>
      <c r="C98" s="12" t="s">
        <v>71</v>
      </c>
      <c r="D98" s="12" t="s">
        <v>72</v>
      </c>
      <c r="E98" s="12" t="s">
        <v>73</v>
      </c>
      <c r="F98" s="13">
        <v>41953</v>
      </c>
      <c r="G98" s="14">
        <v>306282.74</v>
      </c>
      <c r="H98" s="18">
        <f>G98*1.1*0.5</f>
        <v>168455.50700000001</v>
      </c>
      <c r="I98" s="14">
        <f>H98/50*15</f>
        <v>50536.652100000007</v>
      </c>
      <c r="J98" s="19">
        <f t="shared" si="12"/>
        <v>218992.15910000002</v>
      </c>
      <c r="K98" s="16">
        <f t="shared" si="13"/>
        <v>51589329.370645009</v>
      </c>
    </row>
    <row r="99" spans="1:11" x14ac:dyDescent="0.3">
      <c r="A99" s="9" t="s">
        <v>16</v>
      </c>
      <c r="B99" s="9">
        <v>60</v>
      </c>
      <c r="C99" s="12" t="s">
        <v>302</v>
      </c>
      <c r="D99" s="12" t="s">
        <v>312</v>
      </c>
      <c r="E99" s="12" t="s">
        <v>313</v>
      </c>
      <c r="F99" s="23">
        <v>41953</v>
      </c>
      <c r="G99" s="14">
        <v>54250</v>
      </c>
      <c r="H99" s="15">
        <f>G99*1.1*0.6</f>
        <v>35805</v>
      </c>
      <c r="I99" s="16">
        <v>0</v>
      </c>
      <c r="J99" s="17">
        <f t="shared" si="12"/>
        <v>35805</v>
      </c>
      <c r="K99" s="16">
        <f t="shared" si="13"/>
        <v>51625134.370645009</v>
      </c>
    </row>
    <row r="100" spans="1:11" x14ac:dyDescent="0.3">
      <c r="A100" s="9" t="s">
        <v>11</v>
      </c>
      <c r="B100" s="9">
        <v>60</v>
      </c>
      <c r="C100" s="12" t="s">
        <v>12</v>
      </c>
      <c r="D100" s="12" t="s">
        <v>314</v>
      </c>
      <c r="E100" s="12" t="s">
        <v>315</v>
      </c>
      <c r="F100" s="23">
        <v>41953</v>
      </c>
      <c r="G100" s="14">
        <v>1231985.5900000001</v>
      </c>
      <c r="H100" s="15">
        <f>G100*1.1*0.6</f>
        <v>813110.48940000008</v>
      </c>
      <c r="I100" s="16">
        <v>0</v>
      </c>
      <c r="J100" s="17">
        <f t="shared" si="12"/>
        <v>813110.48940000008</v>
      </c>
      <c r="K100" s="16">
        <f t="shared" si="13"/>
        <v>52438244.860045008</v>
      </c>
    </row>
    <row r="101" spans="1:11" x14ac:dyDescent="0.3">
      <c r="A101" s="9" t="s">
        <v>11</v>
      </c>
      <c r="B101" s="9">
        <v>60</v>
      </c>
      <c r="C101" s="12" t="s">
        <v>12</v>
      </c>
      <c r="D101" s="12" t="s">
        <v>314</v>
      </c>
      <c r="E101" s="12" t="s">
        <v>316</v>
      </c>
      <c r="F101" s="23">
        <v>41953</v>
      </c>
      <c r="G101" s="14">
        <v>947155</v>
      </c>
      <c r="H101" s="15">
        <f>G101*1.1*0.6</f>
        <v>625122.30000000005</v>
      </c>
      <c r="I101" s="16">
        <v>0</v>
      </c>
      <c r="J101" s="17">
        <f t="shared" si="12"/>
        <v>625122.30000000005</v>
      </c>
      <c r="K101" s="16">
        <f t="shared" si="13"/>
        <v>53063367.160045005</v>
      </c>
    </row>
    <row r="102" spans="1:11" x14ac:dyDescent="0.3">
      <c r="A102" s="9" t="s">
        <v>16</v>
      </c>
      <c r="B102" s="9">
        <v>60</v>
      </c>
      <c r="C102" s="12" t="s">
        <v>178</v>
      </c>
      <c r="D102" s="12" t="s">
        <v>677</v>
      </c>
      <c r="E102" s="20" t="s">
        <v>443</v>
      </c>
      <c r="F102" s="13">
        <v>41960</v>
      </c>
      <c r="G102" s="14">
        <v>372720.12</v>
      </c>
      <c r="H102" s="18">
        <f>G102*1.1*0.6</f>
        <v>245995.27920000002</v>
      </c>
      <c r="I102" s="14">
        <f>H102/3</f>
        <v>81998.426400000011</v>
      </c>
      <c r="J102" s="19">
        <f t="shared" si="12"/>
        <v>327993.70560000004</v>
      </c>
      <c r="K102" s="16">
        <f t="shared" si="13"/>
        <v>53391360.865645006</v>
      </c>
    </row>
    <row r="103" spans="1:11" ht="21.9" x14ac:dyDescent="0.3">
      <c r="A103" s="9" t="s">
        <v>20</v>
      </c>
      <c r="B103" s="9" t="s">
        <v>64</v>
      </c>
      <c r="C103" s="12" t="s">
        <v>74</v>
      </c>
      <c r="D103" s="12" t="s">
        <v>75</v>
      </c>
      <c r="E103" s="12" t="s">
        <v>76</v>
      </c>
      <c r="F103" s="13">
        <v>41961</v>
      </c>
      <c r="G103" s="14">
        <v>394298.94</v>
      </c>
      <c r="H103" s="18">
        <f>G103*1.1*0.5</f>
        <v>216864.41700000002</v>
      </c>
      <c r="I103" s="14">
        <f>H103/50*15</f>
        <v>65059.325100000002</v>
      </c>
      <c r="J103" s="19">
        <f t="shared" si="12"/>
        <v>281923.74210000003</v>
      </c>
      <c r="K103" s="16">
        <f t="shared" si="13"/>
        <v>53673284.607745007</v>
      </c>
    </row>
    <row r="104" spans="1:11" ht="21.9" x14ac:dyDescent="0.3">
      <c r="A104" s="9" t="s">
        <v>20</v>
      </c>
      <c r="B104" s="9">
        <v>60</v>
      </c>
      <c r="C104" s="12" t="s">
        <v>116</v>
      </c>
      <c r="D104" s="12" t="s">
        <v>317</v>
      </c>
      <c r="E104" s="12" t="s">
        <v>111</v>
      </c>
      <c r="F104" s="23">
        <v>41961</v>
      </c>
      <c r="G104" s="14">
        <v>1515942.1</v>
      </c>
      <c r="H104" s="15">
        <f>G104*1.1*0.6</f>
        <v>1000521.7860000001</v>
      </c>
      <c r="I104" s="16">
        <f>H104/3</f>
        <v>333507.26200000005</v>
      </c>
      <c r="J104" s="17">
        <f t="shared" si="12"/>
        <v>1334029.0480000002</v>
      </c>
      <c r="K104" s="16">
        <f t="shared" si="13"/>
        <v>55007313.655745007</v>
      </c>
    </row>
    <row r="105" spans="1:11" ht="21.9" x14ac:dyDescent="0.3">
      <c r="A105" s="9" t="s">
        <v>20</v>
      </c>
      <c r="B105" s="9">
        <v>60</v>
      </c>
      <c r="C105" s="12" t="s">
        <v>318</v>
      </c>
      <c r="D105" s="12" t="s">
        <v>319</v>
      </c>
      <c r="E105" s="12" t="s">
        <v>320</v>
      </c>
      <c r="F105" s="23">
        <v>41962</v>
      </c>
      <c r="G105" s="14">
        <v>78809</v>
      </c>
      <c r="H105" s="15">
        <f>G105*1.1*0.6</f>
        <v>52013.94</v>
      </c>
      <c r="I105" s="16">
        <f>H105/3</f>
        <v>17337.98</v>
      </c>
      <c r="J105" s="17">
        <f t="shared" si="12"/>
        <v>69351.92</v>
      </c>
      <c r="K105" s="16">
        <f t="shared" si="13"/>
        <v>55076665.575745009</v>
      </c>
    </row>
    <row r="106" spans="1:11" x14ac:dyDescent="0.3">
      <c r="A106" s="9" t="s">
        <v>82</v>
      </c>
      <c r="B106" s="9">
        <v>60</v>
      </c>
      <c r="C106" s="12" t="s">
        <v>135</v>
      </c>
      <c r="D106" s="12" t="s">
        <v>679</v>
      </c>
      <c r="E106" s="20" t="s">
        <v>680</v>
      </c>
      <c r="F106" s="13">
        <v>41962</v>
      </c>
      <c r="G106" s="14">
        <v>1865543.91</v>
      </c>
      <c r="H106" s="18">
        <f>G106*1.1*0.6</f>
        <v>1231258.9805999999</v>
      </c>
      <c r="I106" s="14">
        <f>H106/3</f>
        <v>410419.66019999998</v>
      </c>
      <c r="J106" s="19">
        <f t="shared" si="12"/>
        <v>1641678.6407999999</v>
      </c>
      <c r="K106" s="16">
        <f t="shared" si="13"/>
        <v>56718344.216545008</v>
      </c>
    </row>
    <row r="107" spans="1:11" x14ac:dyDescent="0.3">
      <c r="A107" s="9" t="s">
        <v>82</v>
      </c>
      <c r="B107" s="9">
        <v>60</v>
      </c>
      <c r="C107" s="12" t="s">
        <v>83</v>
      </c>
      <c r="D107" s="12" t="s">
        <v>681</v>
      </c>
      <c r="E107" s="20" t="s">
        <v>682</v>
      </c>
      <c r="F107" s="13">
        <v>41962</v>
      </c>
      <c r="G107" s="14">
        <v>181446.05</v>
      </c>
      <c r="H107" s="18">
        <f>G107*1.1*0.6</f>
        <v>119754.393</v>
      </c>
      <c r="I107" s="14">
        <f>H107/3</f>
        <v>39918.131000000001</v>
      </c>
      <c r="J107" s="19">
        <f t="shared" si="12"/>
        <v>159672.524</v>
      </c>
      <c r="K107" s="16">
        <f t="shared" si="13"/>
        <v>56878016.740545005</v>
      </c>
    </row>
    <row r="108" spans="1:11" x14ac:dyDescent="0.3">
      <c r="A108" s="9" t="s">
        <v>16</v>
      </c>
      <c r="B108" s="9" t="s">
        <v>70</v>
      </c>
      <c r="C108" s="12" t="s">
        <v>18</v>
      </c>
      <c r="D108" s="12" t="s">
        <v>77</v>
      </c>
      <c r="E108" s="12" t="s">
        <v>78</v>
      </c>
      <c r="F108" s="13">
        <v>41967</v>
      </c>
      <c r="G108" s="14">
        <v>313124.45</v>
      </c>
      <c r="H108" s="18">
        <f>G108*1.1*0.5</f>
        <v>172218.44750000001</v>
      </c>
      <c r="I108" s="14">
        <f>H108/50*15</f>
        <v>51665.534249999997</v>
      </c>
      <c r="J108" s="19">
        <f t="shared" si="12"/>
        <v>223883.98175000001</v>
      </c>
      <c r="K108" s="16">
        <f t="shared" si="13"/>
        <v>57101900.722295001</v>
      </c>
    </row>
    <row r="109" spans="1:11" x14ac:dyDescent="0.3">
      <c r="A109" s="9" t="s">
        <v>16</v>
      </c>
      <c r="B109" s="9">
        <v>25</v>
      </c>
      <c r="C109" s="12" t="s">
        <v>79</v>
      </c>
      <c r="D109" s="12" t="s">
        <v>80</v>
      </c>
      <c r="E109" s="12" t="s">
        <v>81</v>
      </c>
      <c r="F109" s="13">
        <v>41969</v>
      </c>
      <c r="G109" s="14">
        <v>180655</v>
      </c>
      <c r="H109" s="15">
        <f>G109*1.1*0.25</f>
        <v>49680.125000000007</v>
      </c>
      <c r="I109" s="16">
        <f>H109/25*7.5</f>
        <v>14904.037500000002</v>
      </c>
      <c r="J109" s="17">
        <f t="shared" si="12"/>
        <v>64584.162500000006</v>
      </c>
      <c r="K109" s="16">
        <f t="shared" si="13"/>
        <v>57166484.884795003</v>
      </c>
    </row>
    <row r="110" spans="1:11" x14ac:dyDescent="0.3">
      <c r="A110" s="9" t="s">
        <v>20</v>
      </c>
      <c r="B110" s="9">
        <v>60</v>
      </c>
      <c r="C110" s="12" t="s">
        <v>321</v>
      </c>
      <c r="D110" s="12" t="s">
        <v>322</v>
      </c>
      <c r="E110" s="12" t="s">
        <v>323</v>
      </c>
      <c r="F110" s="23">
        <v>41969</v>
      </c>
      <c r="G110" s="14">
        <v>147639.41</v>
      </c>
      <c r="H110" s="15">
        <f t="shared" ref="H110:H115" si="14">G110*1.1*0.6</f>
        <v>97442.010600000009</v>
      </c>
      <c r="I110" s="16">
        <f t="shared" ref="I110:I115" si="15">H110/3</f>
        <v>32480.670200000004</v>
      </c>
      <c r="J110" s="17">
        <f t="shared" si="12"/>
        <v>129922.68080000002</v>
      </c>
      <c r="K110" s="16">
        <f t="shared" si="13"/>
        <v>57296407.565595001</v>
      </c>
    </row>
    <row r="111" spans="1:11" x14ac:dyDescent="0.3">
      <c r="A111" s="9" t="s">
        <v>20</v>
      </c>
      <c r="B111" s="9">
        <v>60</v>
      </c>
      <c r="C111" s="12" t="s">
        <v>325</v>
      </c>
      <c r="D111" s="12" t="s">
        <v>326</v>
      </c>
      <c r="E111" s="12" t="s">
        <v>327</v>
      </c>
      <c r="F111" s="23">
        <v>41975</v>
      </c>
      <c r="G111" s="14">
        <v>38455.370000000003</v>
      </c>
      <c r="H111" s="15">
        <f t="shared" si="14"/>
        <v>25380.544200000004</v>
      </c>
      <c r="I111" s="16">
        <f t="shared" si="15"/>
        <v>8460.1814000000013</v>
      </c>
      <c r="J111" s="17">
        <f t="shared" si="12"/>
        <v>33840.725600000005</v>
      </c>
      <c r="K111" s="16">
        <f t="shared" si="13"/>
        <v>57330248.291194998</v>
      </c>
    </row>
    <row r="112" spans="1:11" x14ac:dyDescent="0.3">
      <c r="A112" s="9" t="s">
        <v>20</v>
      </c>
      <c r="B112" s="9">
        <v>60</v>
      </c>
      <c r="C112" s="12" t="s">
        <v>325</v>
      </c>
      <c r="D112" s="12" t="s">
        <v>326</v>
      </c>
      <c r="E112" s="12" t="s">
        <v>328</v>
      </c>
      <c r="F112" s="23">
        <v>41975</v>
      </c>
      <c r="G112" s="14">
        <v>298579.74</v>
      </c>
      <c r="H112" s="15">
        <f t="shared" si="14"/>
        <v>197062.62840000002</v>
      </c>
      <c r="I112" s="16">
        <f t="shared" si="15"/>
        <v>65687.54280000001</v>
      </c>
      <c r="J112" s="17">
        <f t="shared" si="12"/>
        <v>262750.17120000004</v>
      </c>
      <c r="K112" s="16">
        <f t="shared" si="13"/>
        <v>57592998.462394997</v>
      </c>
    </row>
    <row r="113" spans="1:11" ht="21.9" x14ac:dyDescent="0.3">
      <c r="A113" s="9" t="s">
        <v>20</v>
      </c>
      <c r="B113" s="9">
        <v>60</v>
      </c>
      <c r="C113" s="12" t="s">
        <v>248</v>
      </c>
      <c r="D113" s="12" t="s">
        <v>329</v>
      </c>
      <c r="E113" s="12" t="s">
        <v>35</v>
      </c>
      <c r="F113" s="23">
        <v>41975</v>
      </c>
      <c r="G113" s="14">
        <v>369751.56</v>
      </c>
      <c r="H113" s="15">
        <f t="shared" si="14"/>
        <v>244036.02960000001</v>
      </c>
      <c r="I113" s="16">
        <f t="shared" si="15"/>
        <v>81345.343200000003</v>
      </c>
      <c r="J113" s="17">
        <f t="shared" si="12"/>
        <v>325381.37280000001</v>
      </c>
      <c r="K113" s="16">
        <f t="shared" si="13"/>
        <v>57918379.835194997</v>
      </c>
    </row>
    <row r="114" spans="1:11" x14ac:dyDescent="0.3">
      <c r="A114" s="9" t="s">
        <v>13</v>
      </c>
      <c r="B114" s="9">
        <v>60</v>
      </c>
      <c r="C114" s="12" t="s">
        <v>14</v>
      </c>
      <c r="D114" s="12" t="s">
        <v>330</v>
      </c>
      <c r="E114" s="12" t="s">
        <v>331</v>
      </c>
      <c r="F114" s="23">
        <v>41975</v>
      </c>
      <c r="G114" s="14">
        <v>1097221.1200000001</v>
      </c>
      <c r="H114" s="15">
        <f t="shared" si="14"/>
        <v>724165.93920000014</v>
      </c>
      <c r="I114" s="16">
        <f t="shared" si="15"/>
        <v>241388.64640000006</v>
      </c>
      <c r="J114" s="17">
        <f t="shared" si="12"/>
        <v>965554.58560000022</v>
      </c>
      <c r="K114" s="16">
        <f t="shared" si="13"/>
        <v>58883934.420795001</v>
      </c>
    </row>
    <row r="115" spans="1:11" x14ac:dyDescent="0.3">
      <c r="A115" s="9" t="s">
        <v>16</v>
      </c>
      <c r="B115" s="9">
        <v>60</v>
      </c>
      <c r="C115" s="12" t="s">
        <v>302</v>
      </c>
      <c r="D115" s="12" t="s">
        <v>332</v>
      </c>
      <c r="E115" s="12" t="s">
        <v>35</v>
      </c>
      <c r="F115" s="23">
        <v>41976</v>
      </c>
      <c r="G115" s="14">
        <v>406067.16</v>
      </c>
      <c r="H115" s="15">
        <f t="shared" si="14"/>
        <v>268004.32559999998</v>
      </c>
      <c r="I115" s="16">
        <f t="shared" si="15"/>
        <v>89334.775199999989</v>
      </c>
      <c r="J115" s="17">
        <f t="shared" si="12"/>
        <v>357339.10079999996</v>
      </c>
      <c r="K115" s="16">
        <f t="shared" si="13"/>
        <v>59241273.521595001</v>
      </c>
    </row>
    <row r="116" spans="1:11" x14ac:dyDescent="0.3">
      <c r="A116" s="9" t="s">
        <v>82</v>
      </c>
      <c r="B116" s="9" t="s">
        <v>37</v>
      </c>
      <c r="C116" s="12" t="s">
        <v>83</v>
      </c>
      <c r="D116" s="12" t="s">
        <v>84</v>
      </c>
      <c r="E116" s="12" t="s">
        <v>85</v>
      </c>
      <c r="F116" s="13">
        <v>41977</v>
      </c>
      <c r="G116" s="14">
        <v>238030.78</v>
      </c>
      <c r="H116" s="15">
        <f>G116*1.1*0.5*0.8</f>
        <v>104733.54320000001</v>
      </c>
      <c r="I116" s="16">
        <f>H116/50*15</f>
        <v>31420.062960000003</v>
      </c>
      <c r="J116" s="17">
        <f t="shared" si="12"/>
        <v>136153.60616000002</v>
      </c>
      <c r="K116" s="16">
        <f t="shared" si="13"/>
        <v>59377427.127755001</v>
      </c>
    </row>
    <row r="117" spans="1:11" x14ac:dyDescent="0.3">
      <c r="A117" s="9" t="s">
        <v>20</v>
      </c>
      <c r="B117" s="9">
        <v>60</v>
      </c>
      <c r="C117" s="12" t="s">
        <v>38</v>
      </c>
      <c r="D117" s="12" t="s">
        <v>333</v>
      </c>
      <c r="E117" s="12" t="s">
        <v>334</v>
      </c>
      <c r="F117" s="23">
        <v>41981</v>
      </c>
      <c r="G117" s="14">
        <v>317000.40000000002</v>
      </c>
      <c r="H117" s="15">
        <f>G117*1.1*0.6</f>
        <v>209220.26400000002</v>
      </c>
      <c r="I117" s="16">
        <f>H117/3</f>
        <v>69740.088000000003</v>
      </c>
      <c r="J117" s="17">
        <f t="shared" si="12"/>
        <v>278960.35200000001</v>
      </c>
      <c r="K117" s="16">
        <f t="shared" si="13"/>
        <v>59656387.479754999</v>
      </c>
    </row>
    <row r="118" spans="1:11" x14ac:dyDescent="0.3">
      <c r="A118" s="9" t="s">
        <v>82</v>
      </c>
      <c r="B118" s="9">
        <v>60</v>
      </c>
      <c r="C118" s="12" t="s">
        <v>356</v>
      </c>
      <c r="D118" s="12" t="s">
        <v>489</v>
      </c>
      <c r="E118" s="20" t="s">
        <v>469</v>
      </c>
      <c r="F118" s="13">
        <v>41981</v>
      </c>
      <c r="G118" s="14">
        <v>369408</v>
      </c>
      <c r="H118" s="18">
        <f>G118*1.1*0.6</f>
        <v>243809.28000000003</v>
      </c>
      <c r="I118" s="14">
        <f>H118/3</f>
        <v>81269.760000000009</v>
      </c>
      <c r="J118" s="19">
        <f t="shared" si="12"/>
        <v>325079.04000000004</v>
      </c>
      <c r="K118" s="16">
        <f t="shared" si="13"/>
        <v>59981466.519754998</v>
      </c>
    </row>
    <row r="119" spans="1:11" x14ac:dyDescent="0.3">
      <c r="A119" s="9" t="s">
        <v>20</v>
      </c>
      <c r="B119" s="9" t="s">
        <v>70</v>
      </c>
      <c r="C119" s="12" t="s">
        <v>25</v>
      </c>
      <c r="D119" s="12" t="s">
        <v>86</v>
      </c>
      <c r="E119" s="12" t="s">
        <v>87</v>
      </c>
      <c r="F119" s="13">
        <v>41982</v>
      </c>
      <c r="G119" s="14">
        <v>79968</v>
      </c>
      <c r="H119" s="18">
        <f>G119*1.1*0.5</f>
        <v>43982.400000000001</v>
      </c>
      <c r="I119" s="14">
        <f>H119/50*15</f>
        <v>13194.720000000001</v>
      </c>
      <c r="J119" s="19">
        <f t="shared" si="12"/>
        <v>57177.120000000003</v>
      </c>
      <c r="K119" s="16">
        <f t="shared" si="13"/>
        <v>60038643.639754996</v>
      </c>
    </row>
    <row r="120" spans="1:11" x14ac:dyDescent="0.3">
      <c r="A120" s="9" t="s">
        <v>20</v>
      </c>
      <c r="B120" s="9">
        <v>25</v>
      </c>
      <c r="C120" s="12" t="s">
        <v>88</v>
      </c>
      <c r="D120" s="12" t="s">
        <v>89</v>
      </c>
      <c r="E120" s="12" t="s">
        <v>90</v>
      </c>
      <c r="F120" s="13">
        <v>41983</v>
      </c>
      <c r="G120" s="14">
        <v>571636.03</v>
      </c>
      <c r="H120" s="15">
        <f>G120*1.1*0.25</f>
        <v>157199.90825000001</v>
      </c>
      <c r="I120" s="16">
        <f>H120/25*7.5</f>
        <v>47159.972475000002</v>
      </c>
      <c r="J120" s="17">
        <f t="shared" si="12"/>
        <v>204359.880725</v>
      </c>
      <c r="K120" s="16">
        <f t="shared" si="13"/>
        <v>60243003.520479992</v>
      </c>
    </row>
    <row r="121" spans="1:11" x14ac:dyDescent="0.3">
      <c r="A121" s="9" t="s">
        <v>20</v>
      </c>
      <c r="B121" s="9">
        <v>25</v>
      </c>
      <c r="C121" s="12" t="s">
        <v>25</v>
      </c>
      <c r="D121" s="12" t="s">
        <v>86</v>
      </c>
      <c r="E121" s="12" t="s">
        <v>91</v>
      </c>
      <c r="F121" s="13">
        <v>41983</v>
      </c>
      <c r="G121" s="14">
        <v>217315.89</v>
      </c>
      <c r="H121" s="15">
        <f>G121*1.1*0.25</f>
        <v>59761.869750000005</v>
      </c>
      <c r="I121" s="16">
        <f>H121/25*7.5</f>
        <v>17928.560925000002</v>
      </c>
      <c r="J121" s="17">
        <f t="shared" si="12"/>
        <v>77690.430675000011</v>
      </c>
      <c r="K121" s="16">
        <f t="shared" si="13"/>
        <v>60320693.951154992</v>
      </c>
    </row>
    <row r="122" spans="1:11" x14ac:dyDescent="0.3">
      <c r="A122" s="9" t="s">
        <v>20</v>
      </c>
      <c r="B122" s="9" t="s">
        <v>70</v>
      </c>
      <c r="C122" s="12" t="s">
        <v>25</v>
      </c>
      <c r="D122" s="12" t="s">
        <v>86</v>
      </c>
      <c r="E122" s="12" t="s">
        <v>92</v>
      </c>
      <c r="F122" s="13">
        <v>41983</v>
      </c>
      <c r="G122" s="14">
        <v>278192.84999999998</v>
      </c>
      <c r="H122" s="18">
        <f>G122*1.1*0.5</f>
        <v>153006.0675</v>
      </c>
      <c r="I122" s="14">
        <f>H122/50*15</f>
        <v>45901.820249999997</v>
      </c>
      <c r="J122" s="19">
        <f t="shared" si="12"/>
        <v>198907.88774999999</v>
      </c>
      <c r="K122" s="16">
        <f t="shared" si="13"/>
        <v>60519601.838904992</v>
      </c>
    </row>
    <row r="123" spans="1:11" ht="21.9" x14ac:dyDescent="0.3">
      <c r="A123" s="9" t="s">
        <v>20</v>
      </c>
      <c r="B123" s="9">
        <v>60</v>
      </c>
      <c r="C123" s="12" t="s">
        <v>116</v>
      </c>
      <c r="D123" s="12" t="s">
        <v>335</v>
      </c>
      <c r="E123" s="12" t="s">
        <v>336</v>
      </c>
      <c r="F123" s="23">
        <v>41983</v>
      </c>
      <c r="G123" s="14">
        <v>100758.65</v>
      </c>
      <c r="H123" s="15">
        <f>G123*1.1*0.6</f>
        <v>66500.709000000003</v>
      </c>
      <c r="I123" s="16">
        <f>H123/3</f>
        <v>22166.903000000002</v>
      </c>
      <c r="J123" s="17">
        <f t="shared" si="12"/>
        <v>88667.612000000008</v>
      </c>
      <c r="K123" s="16">
        <f t="shared" si="13"/>
        <v>60608269.450904995</v>
      </c>
    </row>
    <row r="124" spans="1:11" x14ac:dyDescent="0.3">
      <c r="A124" s="9" t="s">
        <v>20</v>
      </c>
      <c r="B124" s="9">
        <v>60</v>
      </c>
      <c r="C124" s="12" t="s">
        <v>38</v>
      </c>
      <c r="D124" s="12" t="s">
        <v>337</v>
      </c>
      <c r="E124" s="12" t="s">
        <v>338</v>
      </c>
      <c r="F124" s="23">
        <v>41983</v>
      </c>
      <c r="G124" s="14">
        <v>556899.67000000004</v>
      </c>
      <c r="H124" s="15">
        <f>G124*1.1*0.6</f>
        <v>367553.78220000007</v>
      </c>
      <c r="I124" s="16">
        <v>0</v>
      </c>
      <c r="J124" s="17">
        <f t="shared" si="12"/>
        <v>367553.78220000007</v>
      </c>
      <c r="K124" s="16">
        <f t="shared" si="13"/>
        <v>60975823.233104996</v>
      </c>
    </row>
    <row r="125" spans="1:11" ht="21.9" x14ac:dyDescent="0.3">
      <c r="A125" s="9" t="s">
        <v>11</v>
      </c>
      <c r="B125" s="9">
        <v>60</v>
      </c>
      <c r="C125" s="12" t="s">
        <v>339</v>
      </c>
      <c r="D125" s="12" t="s">
        <v>340</v>
      </c>
      <c r="E125" s="12" t="s">
        <v>341</v>
      </c>
      <c r="F125" s="23">
        <v>41983</v>
      </c>
      <c r="G125" s="14">
        <v>1210086.8500000001</v>
      </c>
      <c r="H125" s="15">
        <f>G125*1.1*0.6</f>
        <v>798657.32100000011</v>
      </c>
      <c r="I125" s="16">
        <f>H125/3</f>
        <v>266219.10700000002</v>
      </c>
      <c r="J125" s="17">
        <f t="shared" si="12"/>
        <v>1064876.4280000001</v>
      </c>
      <c r="K125" s="16">
        <f t="shared" si="13"/>
        <v>62040699.661104999</v>
      </c>
    </row>
    <row r="126" spans="1:11" ht="32.25" x14ac:dyDescent="0.3">
      <c r="A126" s="9" t="s">
        <v>11</v>
      </c>
      <c r="B126" s="9">
        <v>60</v>
      </c>
      <c r="C126" s="12" t="s">
        <v>12</v>
      </c>
      <c r="D126" s="12" t="s">
        <v>697</v>
      </c>
      <c r="E126" s="12" t="s">
        <v>698</v>
      </c>
      <c r="F126" s="13">
        <v>41984</v>
      </c>
      <c r="G126" s="14">
        <v>378770</v>
      </c>
      <c r="H126" s="18">
        <f>G126*1.1*0.6</f>
        <v>249988.2</v>
      </c>
      <c r="I126" s="14">
        <f>H126/3</f>
        <v>83329.400000000009</v>
      </c>
      <c r="J126" s="19">
        <f t="shared" si="12"/>
        <v>333317.60000000003</v>
      </c>
      <c r="K126" s="16">
        <f t="shared" si="13"/>
        <v>62374017.261105001</v>
      </c>
    </row>
    <row r="127" spans="1:11" ht="21.9" x14ac:dyDescent="0.3">
      <c r="A127" s="9" t="s">
        <v>11</v>
      </c>
      <c r="B127" s="9">
        <v>60</v>
      </c>
      <c r="C127" s="12" t="s">
        <v>12</v>
      </c>
      <c r="D127" s="12" t="s">
        <v>697</v>
      </c>
      <c r="E127" s="12" t="s">
        <v>699</v>
      </c>
      <c r="F127" s="13">
        <v>41984</v>
      </c>
      <c r="G127" s="14">
        <v>152620</v>
      </c>
      <c r="H127" s="18">
        <f>G127*1.1*0.6</f>
        <v>100729.2</v>
      </c>
      <c r="I127" s="14">
        <f>H127/3</f>
        <v>33576.400000000001</v>
      </c>
      <c r="J127" s="19">
        <f t="shared" si="12"/>
        <v>134305.60000000001</v>
      </c>
      <c r="K127" s="16">
        <f t="shared" si="13"/>
        <v>62508322.861105002</v>
      </c>
    </row>
    <row r="128" spans="1:11" x14ac:dyDescent="0.3">
      <c r="A128" s="9" t="s">
        <v>20</v>
      </c>
      <c r="B128" s="9" t="s">
        <v>64</v>
      </c>
      <c r="C128" s="12" t="s">
        <v>93</v>
      </c>
      <c r="D128" s="12" t="s">
        <v>94</v>
      </c>
      <c r="E128" s="12" t="s">
        <v>95</v>
      </c>
      <c r="F128" s="13">
        <v>41985</v>
      </c>
      <c r="G128" s="14">
        <v>210015.84</v>
      </c>
      <c r="H128" s="18">
        <f>G128*1.1*0.5</f>
        <v>115508.71200000001</v>
      </c>
      <c r="I128" s="14">
        <f>H128/50*15</f>
        <v>34652.613600000004</v>
      </c>
      <c r="J128" s="19">
        <f t="shared" si="12"/>
        <v>150161.32560000001</v>
      </c>
      <c r="K128" s="16">
        <f t="shared" si="13"/>
        <v>62658484.186705001</v>
      </c>
    </row>
    <row r="129" spans="1:11" x14ac:dyDescent="0.3">
      <c r="A129" s="9" t="s">
        <v>16</v>
      </c>
      <c r="B129" s="9">
        <v>60</v>
      </c>
      <c r="C129" s="12" t="s">
        <v>178</v>
      </c>
      <c r="D129" s="12" t="s">
        <v>342</v>
      </c>
      <c r="E129" s="12" t="s">
        <v>35</v>
      </c>
      <c r="F129" s="23">
        <v>41985</v>
      </c>
      <c r="G129" s="14">
        <v>1212894</v>
      </c>
      <c r="H129" s="15">
        <f>G129*1.1*0.6</f>
        <v>800510.04</v>
      </c>
      <c r="I129" s="16">
        <f>H129/3</f>
        <v>266836.68</v>
      </c>
      <c r="J129" s="17">
        <f t="shared" si="12"/>
        <v>1067346.72</v>
      </c>
      <c r="K129" s="16">
        <f t="shared" si="13"/>
        <v>63725830.906705</v>
      </c>
    </row>
    <row r="130" spans="1:11" x14ac:dyDescent="0.3">
      <c r="A130" s="9" t="s">
        <v>11</v>
      </c>
      <c r="B130" s="9">
        <v>60</v>
      </c>
      <c r="C130" s="12" t="s">
        <v>343</v>
      </c>
      <c r="D130" s="12" t="s">
        <v>344</v>
      </c>
      <c r="E130" s="12" t="s">
        <v>35</v>
      </c>
      <c r="F130" s="23">
        <v>41985</v>
      </c>
      <c r="G130" s="14">
        <v>323675.34999999998</v>
      </c>
      <c r="H130" s="15">
        <f>G130*1.1*0.6</f>
        <v>213625.731</v>
      </c>
      <c r="I130" s="16">
        <f>H130/3</f>
        <v>71208.577000000005</v>
      </c>
      <c r="J130" s="17">
        <f t="shared" si="12"/>
        <v>284834.30800000002</v>
      </c>
      <c r="K130" s="16">
        <f t="shared" si="13"/>
        <v>64010665.214704998</v>
      </c>
    </row>
    <row r="131" spans="1:11" ht="21.9" x14ac:dyDescent="0.3">
      <c r="A131" s="9" t="s">
        <v>20</v>
      </c>
      <c r="B131" s="9">
        <v>60</v>
      </c>
      <c r="C131" s="12" t="s">
        <v>88</v>
      </c>
      <c r="D131" s="12" t="s">
        <v>345</v>
      </c>
      <c r="E131" s="12" t="s">
        <v>346</v>
      </c>
      <c r="F131" s="23">
        <v>41985</v>
      </c>
      <c r="G131" s="14">
        <v>309482.40000000002</v>
      </c>
      <c r="H131" s="15">
        <f>G131*1.1*0.6</f>
        <v>204258.38400000005</v>
      </c>
      <c r="I131" s="16">
        <f>H131/3</f>
        <v>68086.128000000012</v>
      </c>
      <c r="J131" s="17">
        <f t="shared" si="12"/>
        <v>272344.51200000005</v>
      </c>
      <c r="K131" s="16">
        <f t="shared" si="13"/>
        <v>64283009.726705</v>
      </c>
    </row>
    <row r="132" spans="1:11" x14ac:dyDescent="0.3">
      <c r="A132" s="9" t="s">
        <v>11</v>
      </c>
      <c r="B132" s="9">
        <v>60</v>
      </c>
      <c r="C132" s="12" t="s">
        <v>12</v>
      </c>
      <c r="D132" s="12" t="s">
        <v>314</v>
      </c>
      <c r="E132" s="12" t="s">
        <v>347</v>
      </c>
      <c r="F132" s="23">
        <v>41985</v>
      </c>
      <c r="G132" s="14">
        <v>1205485.3400000001</v>
      </c>
      <c r="H132" s="15">
        <f>G132*1.1*0.6</f>
        <v>795620.32440000016</v>
      </c>
      <c r="I132" s="16">
        <v>0</v>
      </c>
      <c r="J132" s="17">
        <f t="shared" ref="J132:J195" si="16">H132+I132</f>
        <v>795620.32440000016</v>
      </c>
      <c r="K132" s="16">
        <f t="shared" ref="K132:K195" si="17">K131+J132</f>
        <v>65078630.051105</v>
      </c>
    </row>
    <row r="133" spans="1:11" x14ac:dyDescent="0.3">
      <c r="A133" s="9" t="s">
        <v>20</v>
      </c>
      <c r="B133" s="9">
        <v>25</v>
      </c>
      <c r="C133" s="12" t="s">
        <v>96</v>
      </c>
      <c r="D133" s="12" t="s">
        <v>97</v>
      </c>
      <c r="E133" s="12" t="s">
        <v>98</v>
      </c>
      <c r="F133" s="13">
        <v>41988</v>
      </c>
      <c r="G133" s="14">
        <v>214280.79</v>
      </c>
      <c r="H133" s="15">
        <f>G133*1.1*0.25</f>
        <v>58927.217250000009</v>
      </c>
      <c r="I133" s="16">
        <f>H133/25*7.5</f>
        <v>17678.165175000002</v>
      </c>
      <c r="J133" s="17">
        <f t="shared" si="16"/>
        <v>76605.382425000018</v>
      </c>
      <c r="K133" s="16">
        <f t="shared" si="17"/>
        <v>65155235.433530003</v>
      </c>
    </row>
    <row r="134" spans="1:11" x14ac:dyDescent="0.3">
      <c r="A134" s="9" t="s">
        <v>11</v>
      </c>
      <c r="B134" s="9">
        <v>60</v>
      </c>
      <c r="C134" s="12" t="s">
        <v>15</v>
      </c>
      <c r="D134" s="12" t="s">
        <v>306</v>
      </c>
      <c r="E134" s="12" t="s">
        <v>348</v>
      </c>
      <c r="F134" s="23">
        <v>41988</v>
      </c>
      <c r="G134" s="14">
        <v>1931367.48</v>
      </c>
      <c r="H134" s="15">
        <f>G134*1.1*0.6</f>
        <v>1274702.5368000001</v>
      </c>
      <c r="I134" s="16">
        <f>H134/3</f>
        <v>424900.84560000006</v>
      </c>
      <c r="J134" s="17">
        <f t="shared" si="16"/>
        <v>1699603.3824000002</v>
      </c>
      <c r="K134" s="16">
        <f t="shared" si="17"/>
        <v>66854838.815930001</v>
      </c>
    </row>
    <row r="135" spans="1:11" ht="21.9" x14ac:dyDescent="0.3">
      <c r="A135" s="9" t="s">
        <v>16</v>
      </c>
      <c r="B135" s="9" t="s">
        <v>45</v>
      </c>
      <c r="C135" s="12" t="s">
        <v>18</v>
      </c>
      <c r="D135" s="12" t="s">
        <v>99</v>
      </c>
      <c r="E135" s="12" t="s">
        <v>33</v>
      </c>
      <c r="F135" s="13">
        <v>41990</v>
      </c>
      <c r="G135" s="14">
        <v>1438978.8</v>
      </c>
      <c r="H135" s="18">
        <f>G135*1.1*0.5</f>
        <v>791438.34000000008</v>
      </c>
      <c r="I135" s="14">
        <f>H135/50*15</f>
        <v>237431.50200000001</v>
      </c>
      <c r="J135" s="19">
        <f t="shared" si="16"/>
        <v>1028869.8420000001</v>
      </c>
      <c r="K135" s="16">
        <f t="shared" si="17"/>
        <v>67883708.657930002</v>
      </c>
    </row>
    <row r="136" spans="1:11" x14ac:dyDescent="0.3">
      <c r="A136" s="9" t="s">
        <v>20</v>
      </c>
      <c r="B136" s="9">
        <v>60</v>
      </c>
      <c r="C136" s="12" t="s">
        <v>34</v>
      </c>
      <c r="D136" s="12" t="s">
        <v>245</v>
      </c>
      <c r="E136" s="12" t="s">
        <v>349</v>
      </c>
      <c r="F136" s="23">
        <v>41990</v>
      </c>
      <c r="G136" s="14">
        <v>460773.83</v>
      </c>
      <c r="H136" s="15">
        <f>G136*1.1*0.6</f>
        <v>304110.72779999999</v>
      </c>
      <c r="I136" s="16">
        <f>H136/3</f>
        <v>101370.2426</v>
      </c>
      <c r="J136" s="17">
        <f t="shared" si="16"/>
        <v>405480.97039999999</v>
      </c>
      <c r="K136" s="16">
        <f t="shared" si="17"/>
        <v>68289189.628330007</v>
      </c>
    </row>
    <row r="137" spans="1:11" x14ac:dyDescent="0.3">
      <c r="A137" s="9" t="s">
        <v>11</v>
      </c>
      <c r="B137" s="9">
        <v>60</v>
      </c>
      <c r="C137" s="12" t="s">
        <v>12</v>
      </c>
      <c r="D137" s="12" t="s">
        <v>350</v>
      </c>
      <c r="E137" s="12" t="s">
        <v>35</v>
      </c>
      <c r="F137" s="23">
        <v>41990</v>
      </c>
      <c r="G137" s="14">
        <v>357441.5</v>
      </c>
      <c r="H137" s="15">
        <f>G137*1.1*0.6</f>
        <v>235911.39</v>
      </c>
      <c r="I137" s="16">
        <f>H137/3</f>
        <v>78637.13</v>
      </c>
      <c r="J137" s="17">
        <f t="shared" si="16"/>
        <v>314548.52</v>
      </c>
      <c r="K137" s="16">
        <f t="shared" si="17"/>
        <v>68603738.148330003</v>
      </c>
    </row>
    <row r="138" spans="1:11" ht="21.9" x14ac:dyDescent="0.3">
      <c r="A138" s="9" t="s">
        <v>11</v>
      </c>
      <c r="B138" s="9">
        <v>60</v>
      </c>
      <c r="C138" s="12" t="s">
        <v>15</v>
      </c>
      <c r="D138" s="12" t="s">
        <v>351</v>
      </c>
      <c r="E138" s="12" t="s">
        <v>352</v>
      </c>
      <c r="F138" s="23">
        <v>41990</v>
      </c>
      <c r="G138" s="14">
        <v>699398</v>
      </c>
      <c r="H138" s="15">
        <f>G138*1.1*0.6</f>
        <v>461602.68</v>
      </c>
      <c r="I138" s="16">
        <f>H138/3</f>
        <v>153867.56</v>
      </c>
      <c r="J138" s="17">
        <f t="shared" si="16"/>
        <v>615470.24</v>
      </c>
      <c r="K138" s="16">
        <f t="shared" si="17"/>
        <v>69219208.388329998</v>
      </c>
    </row>
    <row r="139" spans="1:11" x14ac:dyDescent="0.3">
      <c r="A139" s="9" t="s">
        <v>11</v>
      </c>
      <c r="B139" s="9">
        <v>60</v>
      </c>
      <c r="C139" s="12" t="s">
        <v>15</v>
      </c>
      <c r="D139" s="12" t="s">
        <v>351</v>
      </c>
      <c r="E139" s="12" t="s">
        <v>353</v>
      </c>
      <c r="F139" s="23">
        <v>41990</v>
      </c>
      <c r="G139" s="14">
        <v>555643</v>
      </c>
      <c r="H139" s="15">
        <f>G139*1.1*0.6</f>
        <v>366724.38</v>
      </c>
      <c r="I139" s="16">
        <f>H139/3</f>
        <v>122241.46</v>
      </c>
      <c r="J139" s="17">
        <f t="shared" si="16"/>
        <v>488965.84</v>
      </c>
      <c r="K139" s="16">
        <f t="shared" si="17"/>
        <v>69708174.228330001</v>
      </c>
    </row>
    <row r="140" spans="1:11" x14ac:dyDescent="0.3">
      <c r="A140" s="9" t="s">
        <v>11</v>
      </c>
      <c r="B140" s="9">
        <v>25</v>
      </c>
      <c r="C140" s="12" t="s">
        <v>15</v>
      </c>
      <c r="D140" s="12" t="s">
        <v>100</v>
      </c>
      <c r="E140" s="12" t="s">
        <v>35</v>
      </c>
      <c r="F140" s="13">
        <v>41991</v>
      </c>
      <c r="G140" s="14">
        <v>112770.73</v>
      </c>
      <c r="H140" s="15">
        <f>G140*1.1*0.25</f>
        <v>31011.95075</v>
      </c>
      <c r="I140" s="16">
        <f>H140/25*7.5</f>
        <v>9303.5852250000007</v>
      </c>
      <c r="J140" s="17">
        <f t="shared" si="16"/>
        <v>40315.535974999999</v>
      </c>
      <c r="K140" s="16">
        <f t="shared" si="17"/>
        <v>69748489.764304996</v>
      </c>
    </row>
    <row r="141" spans="1:11" x14ac:dyDescent="0.3">
      <c r="A141" s="9" t="s">
        <v>13</v>
      </c>
      <c r="B141" s="9">
        <v>60</v>
      </c>
      <c r="C141" s="12" t="s">
        <v>285</v>
      </c>
      <c r="D141" s="12" t="s">
        <v>706</v>
      </c>
      <c r="E141" s="20" t="s">
        <v>707</v>
      </c>
      <c r="F141" s="13">
        <v>41991</v>
      </c>
      <c r="G141" s="14">
        <v>250826</v>
      </c>
      <c r="H141" s="18">
        <f>G141*1.1*0.6</f>
        <v>165545.16</v>
      </c>
      <c r="I141" s="14">
        <f>H141/3</f>
        <v>55181.72</v>
      </c>
      <c r="J141" s="19">
        <f t="shared" si="16"/>
        <v>220726.88</v>
      </c>
      <c r="K141" s="16">
        <f t="shared" si="17"/>
        <v>69969216.644304991</v>
      </c>
    </row>
    <row r="142" spans="1:11" x14ac:dyDescent="0.3">
      <c r="A142" s="9" t="s">
        <v>11</v>
      </c>
      <c r="B142" s="9">
        <v>60</v>
      </c>
      <c r="C142" s="12" t="s">
        <v>15</v>
      </c>
      <c r="D142" s="12" t="s">
        <v>708</v>
      </c>
      <c r="E142" s="20" t="s">
        <v>709</v>
      </c>
      <c r="F142" s="13">
        <v>41991</v>
      </c>
      <c r="G142" s="14">
        <v>458602.57</v>
      </c>
      <c r="H142" s="18">
        <f>G142*1.1*0.6</f>
        <v>302677.69620000001</v>
      </c>
      <c r="I142" s="14">
        <f>H142/3</f>
        <v>100892.56540000001</v>
      </c>
      <c r="J142" s="19">
        <f t="shared" si="16"/>
        <v>403570.26160000003</v>
      </c>
      <c r="K142" s="16">
        <f t="shared" si="17"/>
        <v>70372786.905904993</v>
      </c>
    </row>
    <row r="143" spans="1:11" x14ac:dyDescent="0.3">
      <c r="A143" s="9" t="s">
        <v>11</v>
      </c>
      <c r="B143" s="9" t="s">
        <v>45</v>
      </c>
      <c r="C143" s="12" t="s">
        <v>101</v>
      </c>
      <c r="D143" s="12" t="s">
        <v>102</v>
      </c>
      <c r="E143" s="12" t="s">
        <v>103</v>
      </c>
      <c r="F143" s="13">
        <v>41992</v>
      </c>
      <c r="G143" s="14">
        <v>592053.14</v>
      </c>
      <c r="H143" s="18">
        <f>G143*1.1*0.5</f>
        <v>325629.22700000001</v>
      </c>
      <c r="I143" s="14">
        <f>H143/50*15</f>
        <v>97688.768100000001</v>
      </c>
      <c r="J143" s="19">
        <f t="shared" si="16"/>
        <v>423317.9951</v>
      </c>
      <c r="K143" s="16">
        <f t="shared" si="17"/>
        <v>70796104.901005</v>
      </c>
    </row>
    <row r="144" spans="1:11" x14ac:dyDescent="0.3">
      <c r="A144" s="9" t="s">
        <v>11</v>
      </c>
      <c r="B144" s="9">
        <v>60</v>
      </c>
      <c r="C144" s="12" t="s">
        <v>354</v>
      </c>
      <c r="D144" s="12" t="s">
        <v>355</v>
      </c>
      <c r="E144" s="12" t="s">
        <v>35</v>
      </c>
      <c r="F144" s="23">
        <v>41992</v>
      </c>
      <c r="G144" s="14">
        <v>2358888.4</v>
      </c>
      <c r="H144" s="15">
        <f>G144*1.1*0.6</f>
        <v>1556866.344</v>
      </c>
      <c r="I144" s="16">
        <f>H144/3</f>
        <v>518955.44800000003</v>
      </c>
      <c r="J144" s="17">
        <f t="shared" si="16"/>
        <v>2075821.7920000001</v>
      </c>
      <c r="K144" s="16">
        <f t="shared" si="17"/>
        <v>72871926.693004996</v>
      </c>
    </row>
    <row r="145" spans="1:11" x14ac:dyDescent="0.3">
      <c r="A145" s="9" t="s">
        <v>82</v>
      </c>
      <c r="B145" s="9">
        <v>60</v>
      </c>
      <c r="C145" s="12" t="s">
        <v>710</v>
      </c>
      <c r="D145" s="12" t="s">
        <v>711</v>
      </c>
      <c r="E145" s="20" t="s">
        <v>712</v>
      </c>
      <c r="F145" s="13">
        <v>41992</v>
      </c>
      <c r="G145" s="14">
        <v>208872.54</v>
      </c>
      <c r="H145" s="18">
        <f>G145*1.1*0.6</f>
        <v>137855.87640000001</v>
      </c>
      <c r="I145" s="14">
        <f>H145/3</f>
        <v>45951.9588</v>
      </c>
      <c r="J145" s="19">
        <f t="shared" si="16"/>
        <v>183807.8352</v>
      </c>
      <c r="K145" s="16">
        <f t="shared" si="17"/>
        <v>73055734.528204992</v>
      </c>
    </row>
    <row r="146" spans="1:11" x14ac:dyDescent="0.3">
      <c r="A146" s="9" t="s">
        <v>20</v>
      </c>
      <c r="B146" s="9">
        <v>25</v>
      </c>
      <c r="C146" s="12" t="s">
        <v>104</v>
      </c>
      <c r="D146" s="12" t="s">
        <v>105</v>
      </c>
      <c r="E146" s="12" t="s">
        <v>91</v>
      </c>
      <c r="F146" s="13">
        <v>41995</v>
      </c>
      <c r="G146" s="14">
        <v>81025.64</v>
      </c>
      <c r="H146" s="15">
        <f>G146*1.1*0.25</f>
        <v>22282.051000000003</v>
      </c>
      <c r="I146" s="16">
        <f>H146/25*7.5</f>
        <v>6684.6153000000013</v>
      </c>
      <c r="J146" s="17">
        <f t="shared" si="16"/>
        <v>28966.666300000004</v>
      </c>
      <c r="K146" s="16">
        <f t="shared" si="17"/>
        <v>73084701.194504991</v>
      </c>
    </row>
    <row r="147" spans="1:11" x14ac:dyDescent="0.3">
      <c r="A147" s="9" t="s">
        <v>20</v>
      </c>
      <c r="B147" s="9" t="s">
        <v>37</v>
      </c>
      <c r="C147" s="12" t="s">
        <v>106</v>
      </c>
      <c r="D147" s="12" t="s">
        <v>107</v>
      </c>
      <c r="E147" s="12" t="s">
        <v>108</v>
      </c>
      <c r="F147" s="13">
        <v>41995</v>
      </c>
      <c r="G147" s="14">
        <v>242564.15</v>
      </c>
      <c r="H147" s="15">
        <f>G147*1.1*0.5*0.8</f>
        <v>106728.22600000001</v>
      </c>
      <c r="I147" s="16">
        <f>H147/50*15</f>
        <v>32018.467800000006</v>
      </c>
      <c r="J147" s="17">
        <f t="shared" si="16"/>
        <v>138746.69380000001</v>
      </c>
      <c r="K147" s="16">
        <f t="shared" si="17"/>
        <v>73223447.888304994</v>
      </c>
    </row>
    <row r="148" spans="1:11" x14ac:dyDescent="0.3">
      <c r="A148" s="9" t="s">
        <v>20</v>
      </c>
      <c r="B148" s="9" t="s">
        <v>45</v>
      </c>
      <c r="C148" s="12" t="s">
        <v>109</v>
      </c>
      <c r="D148" s="12" t="s">
        <v>110</v>
      </c>
      <c r="E148" s="12" t="s">
        <v>111</v>
      </c>
      <c r="F148" s="13">
        <v>41995</v>
      </c>
      <c r="G148" s="14">
        <v>1535643.86</v>
      </c>
      <c r="H148" s="18">
        <f>G148*1.1*0.5</f>
        <v>844604.12300000014</v>
      </c>
      <c r="I148" s="14">
        <f>H148/50*15</f>
        <v>253381.23690000002</v>
      </c>
      <c r="J148" s="19">
        <f t="shared" si="16"/>
        <v>1097985.3599</v>
      </c>
      <c r="K148" s="16">
        <f t="shared" si="17"/>
        <v>74321433.248204991</v>
      </c>
    </row>
    <row r="149" spans="1:11" x14ac:dyDescent="0.3">
      <c r="A149" s="9" t="s">
        <v>11</v>
      </c>
      <c r="B149" s="9">
        <v>60</v>
      </c>
      <c r="C149" s="12" t="s">
        <v>721</v>
      </c>
      <c r="D149" s="12" t="s">
        <v>722</v>
      </c>
      <c r="E149" s="20" t="s">
        <v>662</v>
      </c>
      <c r="F149" s="13">
        <v>41995</v>
      </c>
      <c r="G149" s="14">
        <v>274568.40000000002</v>
      </c>
      <c r="H149" s="18">
        <f t="shared" ref="H149:H155" si="18">G149*1.1*0.6</f>
        <v>181215.14400000003</v>
      </c>
      <c r="I149" s="14">
        <f t="shared" ref="I149:I155" si="19">H149/3</f>
        <v>60405.04800000001</v>
      </c>
      <c r="J149" s="19">
        <f t="shared" si="16"/>
        <v>241620.19200000004</v>
      </c>
      <c r="K149" s="16">
        <f t="shared" si="17"/>
        <v>74563053.440204993</v>
      </c>
    </row>
    <row r="150" spans="1:11" x14ac:dyDescent="0.3">
      <c r="A150" s="9" t="s">
        <v>11</v>
      </c>
      <c r="B150" s="9">
        <v>60</v>
      </c>
      <c r="C150" s="12" t="s">
        <v>146</v>
      </c>
      <c r="D150" s="12" t="s">
        <v>725</v>
      </c>
      <c r="E150" s="20" t="s">
        <v>726</v>
      </c>
      <c r="F150" s="13">
        <v>41995</v>
      </c>
      <c r="G150" s="14">
        <v>885745.9</v>
      </c>
      <c r="H150" s="18">
        <f t="shared" si="18"/>
        <v>584592.29399999999</v>
      </c>
      <c r="I150" s="14">
        <f t="shared" si="19"/>
        <v>194864.098</v>
      </c>
      <c r="J150" s="19">
        <f t="shared" si="16"/>
        <v>779456.39199999999</v>
      </c>
      <c r="K150" s="16">
        <f t="shared" si="17"/>
        <v>75342509.832204998</v>
      </c>
    </row>
    <row r="151" spans="1:11" x14ac:dyDescent="0.3">
      <c r="A151" s="9" t="s">
        <v>82</v>
      </c>
      <c r="B151" s="9">
        <v>60</v>
      </c>
      <c r="C151" s="12" t="s">
        <v>356</v>
      </c>
      <c r="D151" s="12" t="s">
        <v>237</v>
      </c>
      <c r="E151" s="12" t="s">
        <v>357</v>
      </c>
      <c r="F151" s="23">
        <v>41996</v>
      </c>
      <c r="G151" s="14">
        <v>523176.22</v>
      </c>
      <c r="H151" s="15">
        <f t="shared" si="18"/>
        <v>345296.3052</v>
      </c>
      <c r="I151" s="16">
        <f t="shared" si="19"/>
        <v>115098.7684</v>
      </c>
      <c r="J151" s="17">
        <f t="shared" si="16"/>
        <v>460395.0736</v>
      </c>
      <c r="K151" s="16">
        <f t="shared" si="17"/>
        <v>75802904.905804992</v>
      </c>
    </row>
    <row r="152" spans="1:11" x14ac:dyDescent="0.3">
      <c r="A152" s="9" t="s">
        <v>82</v>
      </c>
      <c r="B152" s="9">
        <v>60</v>
      </c>
      <c r="C152" s="12" t="s">
        <v>358</v>
      </c>
      <c r="D152" s="12" t="s">
        <v>359</v>
      </c>
      <c r="E152" s="12" t="s">
        <v>360</v>
      </c>
      <c r="F152" s="23">
        <v>41996</v>
      </c>
      <c r="G152" s="14">
        <v>193504.77</v>
      </c>
      <c r="H152" s="15">
        <f t="shared" si="18"/>
        <v>127713.1482</v>
      </c>
      <c r="I152" s="16">
        <f t="shared" si="19"/>
        <v>42571.049399999996</v>
      </c>
      <c r="J152" s="17">
        <f t="shared" si="16"/>
        <v>170284.19759999998</v>
      </c>
      <c r="K152" s="16">
        <f t="shared" si="17"/>
        <v>75973189.103404999</v>
      </c>
    </row>
    <row r="153" spans="1:11" ht="21.9" x14ac:dyDescent="0.3">
      <c r="A153" s="9" t="s">
        <v>11</v>
      </c>
      <c r="B153" s="9">
        <v>60</v>
      </c>
      <c r="C153" s="12" t="s">
        <v>361</v>
      </c>
      <c r="D153" s="12" t="s">
        <v>362</v>
      </c>
      <c r="E153" s="12" t="s">
        <v>35</v>
      </c>
      <c r="F153" s="23">
        <v>41996</v>
      </c>
      <c r="G153" s="14">
        <v>289658.53000000003</v>
      </c>
      <c r="H153" s="15">
        <f t="shared" si="18"/>
        <v>191174.62980000002</v>
      </c>
      <c r="I153" s="16">
        <f t="shared" si="19"/>
        <v>63724.876600000011</v>
      </c>
      <c r="J153" s="17">
        <f t="shared" si="16"/>
        <v>254899.50640000004</v>
      </c>
      <c r="K153" s="16">
        <f t="shared" si="17"/>
        <v>76228088.609805003</v>
      </c>
    </row>
    <row r="154" spans="1:11" x14ac:dyDescent="0.3">
      <c r="A154" s="9" t="s">
        <v>82</v>
      </c>
      <c r="B154" s="9">
        <v>60</v>
      </c>
      <c r="C154" s="12" t="s">
        <v>135</v>
      </c>
      <c r="D154" s="12" t="s">
        <v>679</v>
      </c>
      <c r="E154" s="20" t="s">
        <v>730</v>
      </c>
      <c r="F154" s="13">
        <v>41996</v>
      </c>
      <c r="G154" s="14">
        <v>1455694.31</v>
      </c>
      <c r="H154" s="18">
        <f t="shared" si="18"/>
        <v>960758.24460000009</v>
      </c>
      <c r="I154" s="14">
        <f t="shared" si="19"/>
        <v>320252.74820000003</v>
      </c>
      <c r="J154" s="19">
        <f t="shared" si="16"/>
        <v>1281010.9928000001</v>
      </c>
      <c r="K154" s="16">
        <f t="shared" si="17"/>
        <v>77509099.602605</v>
      </c>
    </row>
    <row r="155" spans="1:11" x14ac:dyDescent="0.3">
      <c r="A155" s="9" t="s">
        <v>13</v>
      </c>
      <c r="B155" s="9">
        <v>60</v>
      </c>
      <c r="C155" s="12" t="s">
        <v>363</v>
      </c>
      <c r="D155" s="12" t="s">
        <v>364</v>
      </c>
      <c r="E155" s="12" t="s">
        <v>220</v>
      </c>
      <c r="F155" s="23">
        <v>42010</v>
      </c>
      <c r="G155" s="14">
        <v>1029218.45</v>
      </c>
      <c r="H155" s="15">
        <f t="shared" si="18"/>
        <v>679284.17699999991</v>
      </c>
      <c r="I155" s="16">
        <f t="shared" si="19"/>
        <v>226428.05899999998</v>
      </c>
      <c r="J155" s="17">
        <f t="shared" si="16"/>
        <v>905712.23599999992</v>
      </c>
      <c r="K155" s="16">
        <f t="shared" si="17"/>
        <v>78414811.838605002</v>
      </c>
    </row>
    <row r="156" spans="1:11" x14ac:dyDescent="0.3">
      <c r="A156" s="9" t="s">
        <v>82</v>
      </c>
      <c r="B156" s="9">
        <v>25</v>
      </c>
      <c r="C156" s="12" t="s">
        <v>112</v>
      </c>
      <c r="D156" s="12" t="s">
        <v>113</v>
      </c>
      <c r="E156" s="12" t="s">
        <v>35</v>
      </c>
      <c r="F156" s="13">
        <v>42011</v>
      </c>
      <c r="G156" s="14">
        <v>285323.90999999997</v>
      </c>
      <c r="H156" s="15">
        <f>G156*1.1*0.25</f>
        <v>78464.075249999994</v>
      </c>
      <c r="I156" s="16">
        <f>H156/25*7.5</f>
        <v>23539.222575</v>
      </c>
      <c r="J156" s="17">
        <f t="shared" si="16"/>
        <v>102003.29782499999</v>
      </c>
      <c r="K156" s="16">
        <f t="shared" si="17"/>
        <v>78516815.136429995</v>
      </c>
    </row>
    <row r="157" spans="1:11" x14ac:dyDescent="0.3">
      <c r="A157" s="9" t="s">
        <v>82</v>
      </c>
      <c r="B157" s="9">
        <v>60</v>
      </c>
      <c r="C157" s="12" t="s">
        <v>442</v>
      </c>
      <c r="D157" s="12" t="s">
        <v>741</v>
      </c>
      <c r="E157" s="20" t="s">
        <v>503</v>
      </c>
      <c r="F157" s="13">
        <v>42011</v>
      </c>
      <c r="G157" s="14">
        <v>1096047.3700000001</v>
      </c>
      <c r="H157" s="18">
        <f>G157*1.1*0.6</f>
        <v>723391.26420000021</v>
      </c>
      <c r="I157" s="14">
        <f>H157/3</f>
        <v>241130.42140000008</v>
      </c>
      <c r="J157" s="19">
        <f t="shared" si="16"/>
        <v>964521.68560000032</v>
      </c>
      <c r="K157" s="16">
        <f t="shared" si="17"/>
        <v>79481336.822029993</v>
      </c>
    </row>
    <row r="158" spans="1:11" x14ac:dyDescent="0.3">
      <c r="A158" s="9" t="s">
        <v>16</v>
      </c>
      <c r="B158" s="9">
        <v>60</v>
      </c>
      <c r="C158" s="12" t="s">
        <v>178</v>
      </c>
      <c r="D158" s="12" t="s">
        <v>742</v>
      </c>
      <c r="E158" s="20" t="s">
        <v>448</v>
      </c>
      <c r="F158" s="13">
        <v>42011</v>
      </c>
      <c r="G158" s="14">
        <v>86649.15</v>
      </c>
      <c r="H158" s="18">
        <f>G158*1.1*0.6</f>
        <v>57188.438999999998</v>
      </c>
      <c r="I158" s="14">
        <f>H158/3</f>
        <v>19062.812999999998</v>
      </c>
      <c r="J158" s="19">
        <f t="shared" si="16"/>
        <v>76251.251999999993</v>
      </c>
      <c r="K158" s="16">
        <f t="shared" si="17"/>
        <v>79557588.074029997</v>
      </c>
    </row>
    <row r="159" spans="1:11" x14ac:dyDescent="0.3">
      <c r="A159" s="9" t="s">
        <v>82</v>
      </c>
      <c r="B159" s="9">
        <v>60</v>
      </c>
      <c r="C159" s="12" t="s">
        <v>112</v>
      </c>
      <c r="D159" s="12" t="s">
        <v>746</v>
      </c>
      <c r="E159" s="20" t="s">
        <v>35</v>
      </c>
      <c r="F159" s="13">
        <v>42011</v>
      </c>
      <c r="G159" s="14">
        <v>190494.81</v>
      </c>
      <c r="H159" s="14">
        <v>125726.57</v>
      </c>
      <c r="I159" s="16">
        <f>H159/3</f>
        <v>41908.856666666667</v>
      </c>
      <c r="J159" s="17">
        <f t="shared" si="16"/>
        <v>167635.42666666667</v>
      </c>
      <c r="K159" s="16">
        <f t="shared" si="17"/>
        <v>79725223.500696659</v>
      </c>
    </row>
    <row r="160" spans="1:11" x14ac:dyDescent="0.3">
      <c r="A160" s="9" t="s">
        <v>20</v>
      </c>
      <c r="B160" s="9">
        <v>25</v>
      </c>
      <c r="C160" s="12" t="s">
        <v>96</v>
      </c>
      <c r="D160" s="12" t="s">
        <v>114</v>
      </c>
      <c r="E160" s="12" t="s">
        <v>115</v>
      </c>
      <c r="F160" s="13">
        <v>42013</v>
      </c>
      <c r="G160" s="14">
        <v>357953.5</v>
      </c>
      <c r="H160" s="15">
        <f>G160*1.1*0.25</f>
        <v>98437.212500000009</v>
      </c>
      <c r="I160" s="16">
        <f>H160/25*7.5</f>
        <v>29531.163750000003</v>
      </c>
      <c r="J160" s="17">
        <f t="shared" si="16"/>
        <v>127968.37625000002</v>
      </c>
      <c r="K160" s="16">
        <f t="shared" si="17"/>
        <v>79853191.876946658</v>
      </c>
    </row>
    <row r="161" spans="1:11" x14ac:dyDescent="0.3">
      <c r="A161" s="9" t="s">
        <v>13</v>
      </c>
      <c r="B161" s="9">
        <v>60</v>
      </c>
      <c r="C161" s="12" t="s">
        <v>365</v>
      </c>
      <c r="D161" s="12" t="s">
        <v>366</v>
      </c>
      <c r="E161" s="12" t="s">
        <v>35</v>
      </c>
      <c r="F161" s="23">
        <v>42013</v>
      </c>
      <c r="G161" s="14">
        <v>310115.53999999998</v>
      </c>
      <c r="H161" s="15">
        <f>G161*1.1*0.6</f>
        <v>204676.25639999998</v>
      </c>
      <c r="I161" s="16">
        <f>H161/3</f>
        <v>68225.418799999999</v>
      </c>
      <c r="J161" s="17">
        <f t="shared" si="16"/>
        <v>272901.6752</v>
      </c>
      <c r="K161" s="16">
        <f t="shared" si="17"/>
        <v>80126093.552146658</v>
      </c>
    </row>
    <row r="162" spans="1:11" x14ac:dyDescent="0.3">
      <c r="A162" s="9" t="s">
        <v>16</v>
      </c>
      <c r="B162" s="9">
        <v>60</v>
      </c>
      <c r="C162" s="12" t="s">
        <v>756</v>
      </c>
      <c r="D162" s="12" t="s">
        <v>757</v>
      </c>
      <c r="E162" s="20" t="s">
        <v>443</v>
      </c>
      <c r="F162" s="13">
        <v>42013</v>
      </c>
      <c r="G162" s="14">
        <v>1020921.06</v>
      </c>
      <c r="H162" s="18">
        <f>G162*1.1*0.6</f>
        <v>673807.89960000012</v>
      </c>
      <c r="I162" s="14">
        <f>H162/3</f>
        <v>224602.63320000004</v>
      </c>
      <c r="J162" s="19">
        <f t="shared" si="16"/>
        <v>898410.53280000016</v>
      </c>
      <c r="K162" s="16">
        <f t="shared" si="17"/>
        <v>81024504.084946662</v>
      </c>
    </row>
    <row r="163" spans="1:11" x14ac:dyDescent="0.3">
      <c r="A163" s="9" t="s">
        <v>13</v>
      </c>
      <c r="B163" s="9">
        <v>60</v>
      </c>
      <c r="C163" s="12" t="s">
        <v>324</v>
      </c>
      <c r="D163" s="12" t="s">
        <v>367</v>
      </c>
      <c r="E163" s="12" t="s">
        <v>220</v>
      </c>
      <c r="F163" s="23">
        <v>42016</v>
      </c>
      <c r="G163" s="14">
        <v>537512.66</v>
      </c>
      <c r="H163" s="15">
        <f>G163*1.1*0.6</f>
        <v>354758.35560000007</v>
      </c>
      <c r="I163" s="16">
        <f>H163/3</f>
        <v>118252.78520000003</v>
      </c>
      <c r="J163" s="17">
        <f t="shared" si="16"/>
        <v>473011.14080000011</v>
      </c>
      <c r="K163" s="16">
        <f t="shared" si="17"/>
        <v>81497515.225746661</v>
      </c>
    </row>
    <row r="164" spans="1:11" ht="21.9" x14ac:dyDescent="0.3">
      <c r="A164" s="9" t="s">
        <v>13</v>
      </c>
      <c r="B164" s="9">
        <v>60</v>
      </c>
      <c r="C164" s="12" t="s">
        <v>368</v>
      </c>
      <c r="D164" s="12" t="s">
        <v>369</v>
      </c>
      <c r="E164" s="12" t="s">
        <v>370</v>
      </c>
      <c r="F164" s="23">
        <v>42017</v>
      </c>
      <c r="G164" s="14">
        <v>1114668.53</v>
      </c>
      <c r="H164" s="15">
        <f>G164*1.1*0.6</f>
        <v>735681.22980000009</v>
      </c>
      <c r="I164" s="16">
        <f>H164/3</f>
        <v>245227.07660000003</v>
      </c>
      <c r="J164" s="17">
        <f t="shared" si="16"/>
        <v>980908.30640000012</v>
      </c>
      <c r="K164" s="16">
        <f t="shared" si="17"/>
        <v>82478423.532146662</v>
      </c>
    </row>
    <row r="165" spans="1:11" x14ac:dyDescent="0.3">
      <c r="A165" s="9" t="s">
        <v>20</v>
      </c>
      <c r="B165" s="9">
        <v>25</v>
      </c>
      <c r="C165" s="12" t="s">
        <v>116</v>
      </c>
      <c r="D165" s="12" t="s">
        <v>117</v>
      </c>
      <c r="E165" s="12" t="s">
        <v>118</v>
      </c>
      <c r="F165" s="13">
        <v>42018</v>
      </c>
      <c r="G165" s="14">
        <v>247641.74</v>
      </c>
      <c r="H165" s="15">
        <f>G165*1.1*0.25</f>
        <v>68101.478499999997</v>
      </c>
      <c r="I165" s="16">
        <f>H165/25*7.5</f>
        <v>20430.44355</v>
      </c>
      <c r="J165" s="17">
        <f t="shared" si="16"/>
        <v>88531.922049999994</v>
      </c>
      <c r="K165" s="16">
        <f t="shared" si="17"/>
        <v>82566955.454196662</v>
      </c>
    </row>
    <row r="166" spans="1:11" x14ac:dyDescent="0.3">
      <c r="A166" s="9" t="s">
        <v>20</v>
      </c>
      <c r="B166" s="9" t="s">
        <v>70</v>
      </c>
      <c r="C166" s="12" t="s">
        <v>119</v>
      </c>
      <c r="D166" s="12" t="s">
        <v>120</v>
      </c>
      <c r="E166" s="12" t="s">
        <v>121</v>
      </c>
      <c r="F166" s="13">
        <v>42018</v>
      </c>
      <c r="G166" s="14">
        <v>1154386.83</v>
      </c>
      <c r="H166" s="18">
        <f>G166*1.1*0.5</f>
        <v>634912.75650000013</v>
      </c>
      <c r="I166" s="14">
        <f>H166/50*15</f>
        <v>190473.82695000005</v>
      </c>
      <c r="J166" s="19">
        <f t="shared" si="16"/>
        <v>825386.58345000015</v>
      </c>
      <c r="K166" s="16">
        <f t="shared" si="17"/>
        <v>83392342.037646666</v>
      </c>
    </row>
    <row r="167" spans="1:11" x14ac:dyDescent="0.3">
      <c r="A167" s="9" t="s">
        <v>11</v>
      </c>
      <c r="B167" s="9" t="s">
        <v>64</v>
      </c>
      <c r="C167" s="12" t="s">
        <v>122</v>
      </c>
      <c r="D167" s="12" t="s">
        <v>123</v>
      </c>
      <c r="E167" s="12" t="s">
        <v>95</v>
      </c>
      <c r="F167" s="13">
        <v>42020</v>
      </c>
      <c r="G167" s="14">
        <v>597422.6</v>
      </c>
      <c r="H167" s="18">
        <f>G167*1.1*0.5</f>
        <v>328582.43</v>
      </c>
      <c r="I167" s="14">
        <f>H167/50*15</f>
        <v>98574.728999999992</v>
      </c>
      <c r="J167" s="19">
        <f t="shared" si="16"/>
        <v>427157.15899999999</v>
      </c>
      <c r="K167" s="16">
        <f t="shared" si="17"/>
        <v>83819499.196646661</v>
      </c>
    </row>
    <row r="168" spans="1:11" x14ac:dyDescent="0.3">
      <c r="A168" s="9" t="s">
        <v>11</v>
      </c>
      <c r="B168" s="9">
        <v>60</v>
      </c>
      <c r="C168" s="12" t="s">
        <v>371</v>
      </c>
      <c r="D168" s="12" t="s">
        <v>372</v>
      </c>
      <c r="E168" s="12" t="s">
        <v>373</v>
      </c>
      <c r="F168" s="23">
        <v>42026</v>
      </c>
      <c r="G168" s="14">
        <v>168944.93</v>
      </c>
      <c r="H168" s="15">
        <f>G168*1.1*0.6</f>
        <v>111503.6538</v>
      </c>
      <c r="I168" s="16">
        <f>H168/3</f>
        <v>37167.884599999998</v>
      </c>
      <c r="J168" s="17">
        <f t="shared" si="16"/>
        <v>148671.53839999999</v>
      </c>
      <c r="K168" s="16">
        <f t="shared" si="17"/>
        <v>83968170.735046655</v>
      </c>
    </row>
    <row r="169" spans="1:11" ht="21.9" x14ac:dyDescent="0.3">
      <c r="A169" s="9" t="s">
        <v>20</v>
      </c>
      <c r="B169" s="9">
        <v>60</v>
      </c>
      <c r="C169" s="20" t="s">
        <v>765</v>
      </c>
      <c r="D169" s="12" t="s">
        <v>766</v>
      </c>
      <c r="E169" s="20" t="s">
        <v>448</v>
      </c>
      <c r="F169" s="13">
        <v>42026</v>
      </c>
      <c r="G169" s="14">
        <v>202900</v>
      </c>
      <c r="H169" s="18">
        <f>G169*1.1*0.6</f>
        <v>133914</v>
      </c>
      <c r="I169" s="14">
        <f>H169/3</f>
        <v>44638</v>
      </c>
      <c r="J169" s="19">
        <f t="shared" si="16"/>
        <v>178552</v>
      </c>
      <c r="K169" s="16">
        <f t="shared" si="17"/>
        <v>84146722.735046655</v>
      </c>
    </row>
    <row r="170" spans="1:11" x14ac:dyDescent="0.3">
      <c r="A170" s="9" t="s">
        <v>13</v>
      </c>
      <c r="B170" s="9">
        <v>25</v>
      </c>
      <c r="C170" s="20" t="s">
        <v>29</v>
      </c>
      <c r="D170" s="12" t="s">
        <v>30</v>
      </c>
      <c r="E170" s="12" t="s">
        <v>124</v>
      </c>
      <c r="F170" s="13">
        <v>42027</v>
      </c>
      <c r="G170" s="14">
        <v>1092842.04</v>
      </c>
      <c r="H170" s="15">
        <f>G170*1.1*0.25</f>
        <v>300531.56100000005</v>
      </c>
      <c r="I170" s="16">
        <f>H170/25*7.5</f>
        <v>90159.468300000022</v>
      </c>
      <c r="J170" s="17">
        <f t="shared" si="16"/>
        <v>390691.02930000005</v>
      </c>
      <c r="K170" s="16">
        <f t="shared" si="17"/>
        <v>84537413.764346659</v>
      </c>
    </row>
    <row r="171" spans="1:11" x14ac:dyDescent="0.3">
      <c r="A171" s="9" t="s">
        <v>20</v>
      </c>
      <c r="B171" s="9" t="s">
        <v>45</v>
      </c>
      <c r="C171" s="12" t="s">
        <v>109</v>
      </c>
      <c r="D171" s="12" t="s">
        <v>110</v>
      </c>
      <c r="E171" s="12" t="s">
        <v>125</v>
      </c>
      <c r="F171" s="13">
        <v>42030</v>
      </c>
      <c r="G171" s="14">
        <v>1051763.6399999999</v>
      </c>
      <c r="H171" s="18">
        <f>G171*1.1*0.5</f>
        <v>578470.00199999998</v>
      </c>
      <c r="I171" s="14">
        <f>H171/50*15</f>
        <v>173541.0006</v>
      </c>
      <c r="J171" s="19">
        <f t="shared" si="16"/>
        <v>752011.00260000001</v>
      </c>
      <c r="K171" s="16">
        <f t="shared" si="17"/>
        <v>85289424.766946658</v>
      </c>
    </row>
    <row r="172" spans="1:11" x14ac:dyDescent="0.3">
      <c r="A172" s="9" t="s">
        <v>82</v>
      </c>
      <c r="B172" s="9">
        <v>60</v>
      </c>
      <c r="C172" s="12" t="s">
        <v>771</v>
      </c>
      <c r="D172" s="12" t="s">
        <v>772</v>
      </c>
      <c r="E172" s="20" t="s">
        <v>448</v>
      </c>
      <c r="F172" s="13">
        <v>42030</v>
      </c>
      <c r="G172" s="14">
        <v>482583</v>
      </c>
      <c r="H172" s="18">
        <f>G172*1.1*0.6</f>
        <v>318504.78000000003</v>
      </c>
      <c r="I172" s="14">
        <f>H172/3</f>
        <v>106168.26000000001</v>
      </c>
      <c r="J172" s="19">
        <f t="shared" si="16"/>
        <v>424673.04000000004</v>
      </c>
      <c r="K172" s="14">
        <f t="shared" si="17"/>
        <v>85714097.806946665</v>
      </c>
    </row>
    <row r="173" spans="1:11" x14ac:dyDescent="0.3">
      <c r="A173" s="9" t="s">
        <v>13</v>
      </c>
      <c r="B173" s="9">
        <v>60</v>
      </c>
      <c r="C173" s="12" t="s">
        <v>243</v>
      </c>
      <c r="D173" s="12" t="s">
        <v>773</v>
      </c>
      <c r="E173" s="20" t="s">
        <v>448</v>
      </c>
      <c r="F173" s="13">
        <v>42030</v>
      </c>
      <c r="G173" s="14">
        <v>91595</v>
      </c>
      <c r="H173" s="18">
        <f>G173*1.1*0.6</f>
        <v>60452.700000000004</v>
      </c>
      <c r="I173" s="14">
        <f>H173/3</f>
        <v>20150.900000000001</v>
      </c>
      <c r="J173" s="19">
        <f t="shared" si="16"/>
        <v>80603.600000000006</v>
      </c>
      <c r="K173" s="14">
        <f t="shared" si="17"/>
        <v>85794701.406946659</v>
      </c>
    </row>
    <row r="174" spans="1:11" ht="21.9" x14ac:dyDescent="0.3">
      <c r="A174" s="9" t="s">
        <v>11</v>
      </c>
      <c r="B174" s="9">
        <v>60</v>
      </c>
      <c r="C174" s="12" t="s">
        <v>12</v>
      </c>
      <c r="D174" s="12" t="s">
        <v>374</v>
      </c>
      <c r="E174" s="12" t="s">
        <v>375</v>
      </c>
      <c r="F174" s="23">
        <v>42031</v>
      </c>
      <c r="G174" s="14">
        <v>415039.48</v>
      </c>
      <c r="H174" s="15">
        <f>G174*1.1*0.6</f>
        <v>273926.05680000002</v>
      </c>
      <c r="I174" s="16">
        <f>H174/3</f>
        <v>91308.685600000012</v>
      </c>
      <c r="J174" s="17">
        <f t="shared" si="16"/>
        <v>365234.74240000005</v>
      </c>
      <c r="K174" s="14">
        <f t="shared" si="17"/>
        <v>86159936.149346665</v>
      </c>
    </row>
    <row r="175" spans="1:11" x14ac:dyDescent="0.3">
      <c r="A175" s="9" t="s">
        <v>20</v>
      </c>
      <c r="B175" s="9">
        <v>25</v>
      </c>
      <c r="C175" s="12" t="s">
        <v>126</v>
      </c>
      <c r="D175" s="12" t="s">
        <v>127</v>
      </c>
      <c r="E175" s="12" t="s">
        <v>61</v>
      </c>
      <c r="F175" s="13">
        <v>42032</v>
      </c>
      <c r="G175" s="14">
        <v>79156.2</v>
      </c>
      <c r="H175" s="15">
        <f>G175*1.1*0.25</f>
        <v>21767.955000000002</v>
      </c>
      <c r="I175" s="16">
        <f>H175/25*7.5</f>
        <v>6530.3865000000005</v>
      </c>
      <c r="J175" s="17">
        <f t="shared" si="16"/>
        <v>28298.341500000002</v>
      </c>
      <c r="K175" s="14">
        <f t="shared" si="17"/>
        <v>86188234.490846664</v>
      </c>
    </row>
    <row r="176" spans="1:11" x14ac:dyDescent="0.3">
      <c r="A176" s="9" t="s">
        <v>20</v>
      </c>
      <c r="B176" s="9" t="s">
        <v>37</v>
      </c>
      <c r="C176" s="12" t="s">
        <v>38</v>
      </c>
      <c r="D176" s="12" t="s">
        <v>128</v>
      </c>
      <c r="E176" s="12" t="s">
        <v>129</v>
      </c>
      <c r="F176" s="13">
        <v>42032</v>
      </c>
      <c r="G176" s="14">
        <v>279792.93</v>
      </c>
      <c r="H176" s="15">
        <f>G176*1.1*0.5*0.8</f>
        <v>123108.88920000001</v>
      </c>
      <c r="I176" s="16">
        <f>H176/50*15</f>
        <v>36932.66676</v>
      </c>
      <c r="J176" s="17">
        <f t="shared" si="16"/>
        <v>160041.55596</v>
      </c>
      <c r="K176" s="14">
        <f t="shared" si="17"/>
        <v>86348276.046806663</v>
      </c>
    </row>
    <row r="177" spans="1:11" x14ac:dyDescent="0.3">
      <c r="A177" s="9" t="s">
        <v>20</v>
      </c>
      <c r="B177" s="9" t="s">
        <v>70</v>
      </c>
      <c r="C177" s="12" t="s">
        <v>38</v>
      </c>
      <c r="D177" s="12" t="s">
        <v>130</v>
      </c>
      <c r="E177" s="12" t="s">
        <v>131</v>
      </c>
      <c r="F177" s="13">
        <v>42032</v>
      </c>
      <c r="G177" s="14">
        <v>149318.41</v>
      </c>
      <c r="H177" s="18">
        <f>G177*1.1*0.5</f>
        <v>82125.125500000009</v>
      </c>
      <c r="I177" s="14">
        <f>H177/50*15</f>
        <v>24637.537650000006</v>
      </c>
      <c r="J177" s="19">
        <f t="shared" si="16"/>
        <v>106762.66315000001</v>
      </c>
      <c r="K177" s="14">
        <f t="shared" si="17"/>
        <v>86455038.709956661</v>
      </c>
    </row>
    <row r="178" spans="1:11" ht="21.9" x14ac:dyDescent="0.3">
      <c r="A178" s="9" t="s">
        <v>16</v>
      </c>
      <c r="B178" s="9">
        <v>25</v>
      </c>
      <c r="C178" s="12" t="s">
        <v>18</v>
      </c>
      <c r="D178" s="12" t="s">
        <v>132</v>
      </c>
      <c r="E178" s="12" t="s">
        <v>111</v>
      </c>
      <c r="F178" s="13">
        <v>42033</v>
      </c>
      <c r="G178" s="14">
        <v>990960.82</v>
      </c>
      <c r="H178" s="15">
        <f>G178*1.1*0.25</f>
        <v>272514.2255</v>
      </c>
      <c r="I178" s="16">
        <f>H178/25*7.5</f>
        <v>81754.267650000009</v>
      </c>
      <c r="J178" s="17">
        <f t="shared" si="16"/>
        <v>354268.49314999999</v>
      </c>
      <c r="K178" s="14">
        <f t="shared" si="17"/>
        <v>86809307.203106657</v>
      </c>
    </row>
    <row r="179" spans="1:11" x14ac:dyDescent="0.3">
      <c r="A179" s="9" t="s">
        <v>11</v>
      </c>
      <c r="B179" s="9">
        <v>25</v>
      </c>
      <c r="C179" s="12" t="s">
        <v>15</v>
      </c>
      <c r="D179" s="12" t="s">
        <v>133</v>
      </c>
      <c r="E179" s="12" t="s">
        <v>134</v>
      </c>
      <c r="F179" s="13">
        <v>42033</v>
      </c>
      <c r="G179" s="14">
        <v>103833.2</v>
      </c>
      <c r="H179" s="15">
        <f>G179*1.1*0.25</f>
        <v>28554.13</v>
      </c>
      <c r="I179" s="16">
        <f>H179/25*7.5</f>
        <v>8566.2390000000014</v>
      </c>
      <c r="J179" s="17">
        <f t="shared" si="16"/>
        <v>37120.369000000006</v>
      </c>
      <c r="K179" s="14">
        <f t="shared" si="17"/>
        <v>86846427.572106659</v>
      </c>
    </row>
    <row r="180" spans="1:11" ht="21.9" x14ac:dyDescent="0.3">
      <c r="A180" s="9" t="s">
        <v>82</v>
      </c>
      <c r="B180" s="9" t="s">
        <v>37</v>
      </c>
      <c r="C180" s="12" t="s">
        <v>135</v>
      </c>
      <c r="D180" s="12" t="s">
        <v>136</v>
      </c>
      <c r="E180" s="12" t="s">
        <v>137</v>
      </c>
      <c r="F180" s="13">
        <v>42033</v>
      </c>
      <c r="G180" s="14">
        <v>630802.93999999994</v>
      </c>
      <c r="H180" s="15">
        <f>G180*1.1*0.5*0.8</f>
        <v>277553.29359999998</v>
      </c>
      <c r="I180" s="16">
        <f>H180/50*15</f>
        <v>83265.988079999981</v>
      </c>
      <c r="J180" s="17">
        <f t="shared" si="16"/>
        <v>360819.28167999996</v>
      </c>
      <c r="K180" s="14">
        <f t="shared" si="17"/>
        <v>87207246.853786662</v>
      </c>
    </row>
    <row r="181" spans="1:11" x14ac:dyDescent="0.3">
      <c r="A181" s="9" t="s">
        <v>16</v>
      </c>
      <c r="B181" s="9">
        <v>60</v>
      </c>
      <c r="C181" s="12" t="s">
        <v>376</v>
      </c>
      <c r="D181" s="12" t="s">
        <v>245</v>
      </c>
      <c r="E181" s="12" t="s">
        <v>377</v>
      </c>
      <c r="F181" s="23">
        <v>42033</v>
      </c>
      <c r="G181" s="14">
        <v>124332.8</v>
      </c>
      <c r="H181" s="15">
        <f t="shared" ref="H181:H188" si="20">G181*1.1*0.6</f>
        <v>82059.648000000001</v>
      </c>
      <c r="I181" s="16">
        <f t="shared" ref="I181:I186" si="21">H181/3</f>
        <v>27353.216</v>
      </c>
      <c r="J181" s="17">
        <f t="shared" si="16"/>
        <v>109412.864</v>
      </c>
      <c r="K181" s="14">
        <f t="shared" si="17"/>
        <v>87316659.717786655</v>
      </c>
    </row>
    <row r="182" spans="1:11" ht="21.9" x14ac:dyDescent="0.3">
      <c r="A182" s="9" t="s">
        <v>11</v>
      </c>
      <c r="B182" s="9">
        <v>60</v>
      </c>
      <c r="C182" s="12" t="s">
        <v>15</v>
      </c>
      <c r="D182" s="12" t="s">
        <v>378</v>
      </c>
      <c r="E182" s="12" t="s">
        <v>220</v>
      </c>
      <c r="F182" s="23">
        <v>42033</v>
      </c>
      <c r="G182" s="14">
        <v>808916.95</v>
      </c>
      <c r="H182" s="15">
        <f t="shared" si="20"/>
        <v>533885.18700000003</v>
      </c>
      <c r="I182" s="16">
        <f t="shared" si="21"/>
        <v>177961.72900000002</v>
      </c>
      <c r="J182" s="17">
        <f t="shared" si="16"/>
        <v>711846.91600000008</v>
      </c>
      <c r="K182" s="14">
        <f t="shared" si="17"/>
        <v>88028506.633786649</v>
      </c>
    </row>
    <row r="183" spans="1:11" x14ac:dyDescent="0.3">
      <c r="A183" s="9" t="s">
        <v>20</v>
      </c>
      <c r="B183" s="9">
        <v>60</v>
      </c>
      <c r="C183" s="12" t="s">
        <v>126</v>
      </c>
      <c r="D183" s="12" t="s">
        <v>379</v>
      </c>
      <c r="E183" s="12" t="s">
        <v>380</v>
      </c>
      <c r="F183" s="23">
        <v>42033</v>
      </c>
      <c r="G183" s="14">
        <v>1961510.49</v>
      </c>
      <c r="H183" s="15">
        <f t="shared" si="20"/>
        <v>1294596.9234000002</v>
      </c>
      <c r="I183" s="16">
        <f t="shared" si="21"/>
        <v>431532.30780000007</v>
      </c>
      <c r="J183" s="17">
        <f t="shared" si="16"/>
        <v>1726129.2312000003</v>
      </c>
      <c r="K183" s="14">
        <f t="shared" si="17"/>
        <v>89754635.864986643</v>
      </c>
    </row>
    <row r="184" spans="1:11" ht="21.9" x14ac:dyDescent="0.3">
      <c r="A184" s="9" t="s">
        <v>20</v>
      </c>
      <c r="B184" s="9">
        <v>60</v>
      </c>
      <c r="C184" s="12" t="s">
        <v>126</v>
      </c>
      <c r="D184" s="12" t="s">
        <v>379</v>
      </c>
      <c r="E184" s="12" t="s">
        <v>381</v>
      </c>
      <c r="F184" s="23">
        <v>42033</v>
      </c>
      <c r="G184" s="14">
        <v>1436116.72</v>
      </c>
      <c r="H184" s="15">
        <f t="shared" si="20"/>
        <v>947837.03519999993</v>
      </c>
      <c r="I184" s="16">
        <f t="shared" si="21"/>
        <v>315945.67839999998</v>
      </c>
      <c r="J184" s="17">
        <f t="shared" si="16"/>
        <v>1263782.7135999999</v>
      </c>
      <c r="K184" s="14">
        <f t="shared" si="17"/>
        <v>91018418.578586638</v>
      </c>
    </row>
    <row r="185" spans="1:11" x14ac:dyDescent="0.3">
      <c r="A185" s="9" t="s">
        <v>20</v>
      </c>
      <c r="B185" s="9">
        <v>60</v>
      </c>
      <c r="C185" s="12" t="s">
        <v>126</v>
      </c>
      <c r="D185" s="12" t="s">
        <v>379</v>
      </c>
      <c r="E185" s="12" t="s">
        <v>382</v>
      </c>
      <c r="F185" s="23">
        <v>42033</v>
      </c>
      <c r="G185" s="14">
        <v>1551761.2</v>
      </c>
      <c r="H185" s="15">
        <f t="shared" si="20"/>
        <v>1024162.392</v>
      </c>
      <c r="I185" s="16">
        <f t="shared" si="21"/>
        <v>341387.46399999998</v>
      </c>
      <c r="J185" s="17">
        <f t="shared" si="16"/>
        <v>1365549.8559999999</v>
      </c>
      <c r="K185" s="14">
        <f t="shared" si="17"/>
        <v>92383968.434586644</v>
      </c>
    </row>
    <row r="186" spans="1:11" x14ac:dyDescent="0.3">
      <c r="A186" s="9" t="s">
        <v>16</v>
      </c>
      <c r="B186" s="9">
        <v>60</v>
      </c>
      <c r="C186" s="12" t="s">
        <v>507</v>
      </c>
      <c r="D186" s="12" t="s">
        <v>778</v>
      </c>
      <c r="E186" s="20" t="s">
        <v>779</v>
      </c>
      <c r="F186" s="23">
        <v>42033</v>
      </c>
      <c r="G186" s="14">
        <v>137898.20000000001</v>
      </c>
      <c r="H186" s="18">
        <f t="shared" si="20"/>
        <v>91012.812000000005</v>
      </c>
      <c r="I186" s="14">
        <f t="shared" si="21"/>
        <v>30337.604000000003</v>
      </c>
      <c r="J186" s="19">
        <f t="shared" si="16"/>
        <v>121350.41600000001</v>
      </c>
      <c r="K186" s="14">
        <f t="shared" si="17"/>
        <v>92505318.850586638</v>
      </c>
    </row>
    <row r="187" spans="1:11" x14ac:dyDescent="0.3">
      <c r="A187" s="9" t="s">
        <v>16</v>
      </c>
      <c r="B187" s="9">
        <v>60</v>
      </c>
      <c r="C187" s="12" t="s">
        <v>18</v>
      </c>
      <c r="D187" s="12" t="s">
        <v>308</v>
      </c>
      <c r="E187" s="12" t="s">
        <v>383</v>
      </c>
      <c r="F187" s="23">
        <v>42034</v>
      </c>
      <c r="G187" s="14">
        <v>1996942.41</v>
      </c>
      <c r="H187" s="15">
        <f t="shared" si="20"/>
        <v>1317981.9905999999</v>
      </c>
      <c r="I187" s="16">
        <v>0</v>
      </c>
      <c r="J187" s="17">
        <f t="shared" si="16"/>
        <v>1317981.9905999999</v>
      </c>
      <c r="K187" s="14">
        <f t="shared" si="17"/>
        <v>93823300.841186643</v>
      </c>
    </row>
    <row r="188" spans="1:11" x14ac:dyDescent="0.3">
      <c r="A188" s="9" t="s">
        <v>13</v>
      </c>
      <c r="B188" s="9">
        <v>60</v>
      </c>
      <c r="C188" s="12" t="s">
        <v>65</v>
      </c>
      <c r="D188" s="12" t="s">
        <v>517</v>
      </c>
      <c r="E188" s="20" t="s">
        <v>525</v>
      </c>
      <c r="F188" s="23">
        <v>42034</v>
      </c>
      <c r="G188" s="14">
        <v>1215938.92</v>
      </c>
      <c r="H188" s="18">
        <f t="shared" si="20"/>
        <v>802519.68719999993</v>
      </c>
      <c r="I188" s="14">
        <f>H188/3</f>
        <v>267506.5624</v>
      </c>
      <c r="J188" s="19">
        <f t="shared" si="16"/>
        <v>1070026.2496</v>
      </c>
      <c r="K188" s="14">
        <f t="shared" si="17"/>
        <v>94893327.090786636</v>
      </c>
    </row>
    <row r="189" spans="1:11" x14ac:dyDescent="0.3">
      <c r="A189" s="9" t="s">
        <v>13</v>
      </c>
      <c r="B189" s="9" t="s">
        <v>37</v>
      </c>
      <c r="C189" s="12" t="s">
        <v>14</v>
      </c>
      <c r="D189" s="12" t="s">
        <v>138</v>
      </c>
      <c r="E189" s="12" t="s">
        <v>139</v>
      </c>
      <c r="F189" s="13">
        <v>42038</v>
      </c>
      <c r="G189" s="14">
        <v>169688</v>
      </c>
      <c r="H189" s="15">
        <f>G189*1.1*0.5*0.8</f>
        <v>74662.720000000016</v>
      </c>
      <c r="I189" s="16">
        <f>H189/50*15</f>
        <v>22398.816000000003</v>
      </c>
      <c r="J189" s="16">
        <f t="shared" si="16"/>
        <v>97061.536000000022</v>
      </c>
      <c r="K189" s="14">
        <f t="shared" si="17"/>
        <v>94990388.626786634</v>
      </c>
    </row>
    <row r="190" spans="1:11" x14ac:dyDescent="0.3">
      <c r="A190" s="9" t="s">
        <v>13</v>
      </c>
      <c r="B190" s="9">
        <v>60</v>
      </c>
      <c r="C190" s="12" t="s">
        <v>14</v>
      </c>
      <c r="D190" s="12" t="s">
        <v>784</v>
      </c>
      <c r="E190" s="20" t="s">
        <v>448</v>
      </c>
      <c r="F190" s="23">
        <v>42038</v>
      </c>
      <c r="G190" s="14">
        <v>190478</v>
      </c>
      <c r="H190" s="18">
        <f>G190*1.1*0.6</f>
        <v>125715.48000000001</v>
      </c>
      <c r="I190" s="14">
        <f>H190/3</f>
        <v>41905.160000000003</v>
      </c>
      <c r="J190" s="14">
        <f t="shared" si="16"/>
        <v>167620.64000000001</v>
      </c>
      <c r="K190" s="14">
        <f t="shared" si="17"/>
        <v>95158009.266786635</v>
      </c>
    </row>
    <row r="191" spans="1:11" ht="21.9" x14ac:dyDescent="0.3">
      <c r="A191" s="9" t="s">
        <v>16</v>
      </c>
      <c r="B191" s="9">
        <v>25</v>
      </c>
      <c r="C191" s="12" t="s">
        <v>140</v>
      </c>
      <c r="D191" s="12" t="s">
        <v>141</v>
      </c>
      <c r="E191" s="12" t="s">
        <v>142</v>
      </c>
      <c r="F191" s="13">
        <v>42044</v>
      </c>
      <c r="G191" s="14">
        <v>742313.98</v>
      </c>
      <c r="H191" s="15">
        <f>G191*1.1*0.25</f>
        <v>204136.34450000001</v>
      </c>
      <c r="I191" s="16">
        <f>H191/25*7.5</f>
        <v>61240.903350000001</v>
      </c>
      <c r="J191" s="16">
        <f t="shared" si="16"/>
        <v>265377.24784999999</v>
      </c>
      <c r="K191" s="14">
        <f t="shared" si="17"/>
        <v>95423386.514636636</v>
      </c>
    </row>
    <row r="192" spans="1:11" x14ac:dyDescent="0.3">
      <c r="A192" s="9" t="s">
        <v>13</v>
      </c>
      <c r="B192" s="9">
        <v>60</v>
      </c>
      <c r="C192" s="12" t="s">
        <v>207</v>
      </c>
      <c r="D192" s="12" t="s">
        <v>787</v>
      </c>
      <c r="E192" s="20" t="s">
        <v>788</v>
      </c>
      <c r="F192" s="23">
        <v>42044</v>
      </c>
      <c r="G192" s="14">
        <v>140460.1</v>
      </c>
      <c r="H192" s="18">
        <f>G192*1.1*0.6</f>
        <v>92703.666000000012</v>
      </c>
      <c r="I192" s="14">
        <f>H192/3</f>
        <v>30901.222000000005</v>
      </c>
      <c r="J192" s="14">
        <f t="shared" si="16"/>
        <v>123604.88800000002</v>
      </c>
      <c r="K192" s="14">
        <f t="shared" si="17"/>
        <v>95546991.402636632</v>
      </c>
    </row>
    <row r="193" spans="1:11" x14ac:dyDescent="0.3">
      <c r="A193" s="9" t="s">
        <v>16</v>
      </c>
      <c r="B193" s="9">
        <v>60</v>
      </c>
      <c r="C193" s="12" t="s">
        <v>416</v>
      </c>
      <c r="D193" s="12" t="s">
        <v>793</v>
      </c>
      <c r="E193" s="20" t="s">
        <v>514</v>
      </c>
      <c r="F193" s="23">
        <v>42044</v>
      </c>
      <c r="G193" s="14">
        <v>180905</v>
      </c>
      <c r="H193" s="18">
        <f>G193*1.1*0.6</f>
        <v>119397.30000000002</v>
      </c>
      <c r="I193" s="14">
        <f>H193/3</f>
        <v>39799.100000000006</v>
      </c>
      <c r="J193" s="14">
        <f t="shared" si="16"/>
        <v>159196.40000000002</v>
      </c>
      <c r="K193" s="14">
        <f t="shared" si="17"/>
        <v>95706187.802636638</v>
      </c>
    </row>
    <row r="194" spans="1:11" x14ac:dyDescent="0.3">
      <c r="A194" s="9" t="s">
        <v>82</v>
      </c>
      <c r="B194" s="9">
        <v>60</v>
      </c>
      <c r="C194" s="12" t="s">
        <v>135</v>
      </c>
      <c r="D194" s="12" t="s">
        <v>794</v>
      </c>
      <c r="E194" s="20" t="s">
        <v>795</v>
      </c>
      <c r="F194" s="23">
        <v>42044</v>
      </c>
      <c r="G194" s="14">
        <v>248045</v>
      </c>
      <c r="H194" s="18">
        <f>G194*1.1*0.6</f>
        <v>163709.69999999998</v>
      </c>
      <c r="I194" s="14">
        <f>H194/3</f>
        <v>54569.899999999994</v>
      </c>
      <c r="J194" s="14">
        <f t="shared" si="16"/>
        <v>218279.59999999998</v>
      </c>
      <c r="K194" s="14">
        <f t="shared" si="17"/>
        <v>95924467.402636632</v>
      </c>
    </row>
    <row r="195" spans="1:11" x14ac:dyDescent="0.3">
      <c r="A195" s="9" t="s">
        <v>13</v>
      </c>
      <c r="B195" s="9">
        <v>60</v>
      </c>
      <c r="C195" s="12" t="s">
        <v>233</v>
      </c>
      <c r="D195" s="12" t="s">
        <v>800</v>
      </c>
      <c r="E195" s="20" t="s">
        <v>448</v>
      </c>
      <c r="F195" s="23">
        <v>42046</v>
      </c>
      <c r="G195" s="14">
        <v>246520</v>
      </c>
      <c r="H195" s="18">
        <f>G195*1.1*0.6</f>
        <v>162703.19999999998</v>
      </c>
      <c r="I195" s="14">
        <f>H195/3</f>
        <v>54234.399999999994</v>
      </c>
      <c r="J195" s="19">
        <f t="shared" si="16"/>
        <v>216937.59999999998</v>
      </c>
      <c r="K195" s="14">
        <f t="shared" si="17"/>
        <v>96141405.002636626</v>
      </c>
    </row>
    <row r="196" spans="1:11" x14ac:dyDescent="0.3">
      <c r="A196" s="9" t="s">
        <v>16</v>
      </c>
      <c r="B196" s="9" t="s">
        <v>70</v>
      </c>
      <c r="C196" s="12" t="s">
        <v>18</v>
      </c>
      <c r="D196" s="12" t="s">
        <v>77</v>
      </c>
      <c r="E196" s="12" t="s">
        <v>143</v>
      </c>
      <c r="F196" s="13">
        <v>42048</v>
      </c>
      <c r="G196" s="14">
        <v>125553.51</v>
      </c>
      <c r="H196" s="18">
        <f>G196*1.1*0.5</f>
        <v>69054.430500000002</v>
      </c>
      <c r="I196" s="14">
        <f>H196/50*15</f>
        <v>20716.329150000001</v>
      </c>
      <c r="J196" s="19">
        <f t="shared" ref="J196:J259" si="22">H196+I196</f>
        <v>89770.759650000007</v>
      </c>
      <c r="K196" s="14">
        <f t="shared" ref="K196:K259" si="23">K195+J196</f>
        <v>96231175.762286633</v>
      </c>
    </row>
    <row r="197" spans="1:11" x14ac:dyDescent="0.3">
      <c r="A197" s="9" t="s">
        <v>13</v>
      </c>
      <c r="B197" s="9">
        <v>60</v>
      </c>
      <c r="C197" s="12" t="s">
        <v>384</v>
      </c>
      <c r="D197" s="12" t="s">
        <v>385</v>
      </c>
      <c r="E197" s="12" t="s">
        <v>386</v>
      </c>
      <c r="F197" s="23">
        <v>42048</v>
      </c>
      <c r="G197" s="14">
        <v>617298.25</v>
      </c>
      <c r="H197" s="15">
        <f>G197*1.1*0.6</f>
        <v>407416.84500000003</v>
      </c>
      <c r="I197" s="16">
        <f>H197/3</f>
        <v>135805.61500000002</v>
      </c>
      <c r="J197" s="17">
        <f t="shared" si="22"/>
        <v>543222.46000000008</v>
      </c>
      <c r="K197" s="14">
        <f t="shared" si="23"/>
        <v>96774398.222286627</v>
      </c>
    </row>
    <row r="198" spans="1:11" x14ac:dyDescent="0.3">
      <c r="A198" s="9" t="s">
        <v>11</v>
      </c>
      <c r="B198" s="9">
        <v>60</v>
      </c>
      <c r="C198" s="12" t="s">
        <v>15</v>
      </c>
      <c r="D198" s="12" t="s">
        <v>806</v>
      </c>
      <c r="E198" s="20" t="s">
        <v>807</v>
      </c>
      <c r="F198" s="23">
        <v>42051</v>
      </c>
      <c r="G198" s="14">
        <v>574800</v>
      </c>
      <c r="H198" s="18">
        <f>G198*1.1*0.6</f>
        <v>379368</v>
      </c>
      <c r="I198" s="14">
        <f>H198/3</f>
        <v>126456</v>
      </c>
      <c r="J198" s="19">
        <f t="shared" si="22"/>
        <v>505824</v>
      </c>
      <c r="K198" s="14">
        <f t="shared" si="23"/>
        <v>97280222.222286627</v>
      </c>
    </row>
    <row r="199" spans="1:11" ht="21.9" x14ac:dyDescent="0.3">
      <c r="A199" s="9" t="s">
        <v>13</v>
      </c>
      <c r="B199" s="9" t="s">
        <v>37</v>
      </c>
      <c r="C199" s="12" t="s">
        <v>14</v>
      </c>
      <c r="D199" s="12" t="s">
        <v>144</v>
      </c>
      <c r="E199" s="12" t="s">
        <v>145</v>
      </c>
      <c r="F199" s="13">
        <v>42052</v>
      </c>
      <c r="G199" s="14">
        <v>661258.23</v>
      </c>
      <c r="H199" s="15">
        <f>G199*1.1*0.5*0.8</f>
        <v>290953.62120000005</v>
      </c>
      <c r="I199" s="16">
        <f>H199/50*15</f>
        <v>87286.086360000016</v>
      </c>
      <c r="J199" s="17">
        <f t="shared" si="22"/>
        <v>378239.70756000007</v>
      </c>
      <c r="K199" s="14">
        <f t="shared" si="23"/>
        <v>97658461.92984663</v>
      </c>
    </row>
    <row r="200" spans="1:11" x14ac:dyDescent="0.3">
      <c r="A200" s="9" t="s">
        <v>11</v>
      </c>
      <c r="B200" s="9">
        <v>60</v>
      </c>
      <c r="C200" s="12" t="s">
        <v>15</v>
      </c>
      <c r="D200" s="12" t="s">
        <v>629</v>
      </c>
      <c r="E200" s="20" t="s">
        <v>448</v>
      </c>
      <c r="F200" s="23">
        <v>42055</v>
      </c>
      <c r="G200" s="14">
        <v>391840</v>
      </c>
      <c r="H200" s="18">
        <f>G200*1.1*0.6</f>
        <v>258614.40000000002</v>
      </c>
      <c r="I200" s="14">
        <f>H200/3</f>
        <v>86204.800000000003</v>
      </c>
      <c r="J200" s="19">
        <f t="shared" si="22"/>
        <v>344819.20000000001</v>
      </c>
      <c r="K200" s="14">
        <f t="shared" si="23"/>
        <v>98003281.129846632</v>
      </c>
    </row>
    <row r="201" spans="1:11" x14ac:dyDescent="0.3">
      <c r="A201" s="9" t="s">
        <v>11</v>
      </c>
      <c r="B201" s="9" t="s">
        <v>45</v>
      </c>
      <c r="C201" s="12" t="s">
        <v>146</v>
      </c>
      <c r="D201" s="12" t="s">
        <v>147</v>
      </c>
      <c r="E201" s="12" t="s">
        <v>148</v>
      </c>
      <c r="F201" s="13">
        <v>42058</v>
      </c>
      <c r="G201" s="14">
        <v>789558</v>
      </c>
      <c r="H201" s="18">
        <f>G201*1.1*0.5</f>
        <v>434256.9</v>
      </c>
      <c r="I201" s="14">
        <f>H201/50*15</f>
        <v>130277.07</v>
      </c>
      <c r="J201" s="19">
        <f t="shared" si="22"/>
        <v>564533.97</v>
      </c>
      <c r="K201" s="14">
        <f t="shared" si="23"/>
        <v>98567815.099846631</v>
      </c>
    </row>
    <row r="202" spans="1:11" x14ac:dyDescent="0.3">
      <c r="A202" s="9" t="s">
        <v>13</v>
      </c>
      <c r="B202" s="9" t="s">
        <v>37</v>
      </c>
      <c r="C202" s="12" t="s">
        <v>14</v>
      </c>
      <c r="D202" s="12" t="s">
        <v>149</v>
      </c>
      <c r="E202" s="12" t="s">
        <v>150</v>
      </c>
      <c r="F202" s="13">
        <v>42062</v>
      </c>
      <c r="G202" s="14">
        <v>815932.97</v>
      </c>
      <c r="H202" s="15">
        <f>G202*1.1*0.5*0.8</f>
        <v>359010.50680000003</v>
      </c>
      <c r="I202" s="16">
        <f>H202/50*15</f>
        <v>107703.15204000002</v>
      </c>
      <c r="J202" s="17">
        <f t="shared" si="22"/>
        <v>466713.65884000005</v>
      </c>
      <c r="K202" s="14">
        <f t="shared" si="23"/>
        <v>99034528.758686632</v>
      </c>
    </row>
    <row r="203" spans="1:11" x14ac:dyDescent="0.3">
      <c r="A203" s="9" t="s">
        <v>13</v>
      </c>
      <c r="B203" s="9">
        <v>60</v>
      </c>
      <c r="C203" s="12" t="s">
        <v>816</v>
      </c>
      <c r="D203" s="12" t="s">
        <v>778</v>
      </c>
      <c r="E203" s="20" t="s">
        <v>817</v>
      </c>
      <c r="F203" s="23">
        <v>42062</v>
      </c>
      <c r="G203" s="14">
        <v>156880.6</v>
      </c>
      <c r="H203" s="18">
        <f>G203*1.1*0.6</f>
        <v>103541.19600000001</v>
      </c>
      <c r="I203" s="14">
        <f>H203/3</f>
        <v>34513.732000000004</v>
      </c>
      <c r="J203" s="19">
        <f t="shared" si="22"/>
        <v>138054.92800000001</v>
      </c>
      <c r="K203" s="14">
        <f t="shared" si="23"/>
        <v>99172583.686686635</v>
      </c>
    </row>
    <row r="204" spans="1:11" x14ac:dyDescent="0.3">
      <c r="A204" s="9" t="s">
        <v>16</v>
      </c>
      <c r="B204" s="9">
        <v>25</v>
      </c>
      <c r="C204" s="12" t="s">
        <v>18</v>
      </c>
      <c r="D204" s="12" t="s">
        <v>151</v>
      </c>
      <c r="E204" s="12" t="s">
        <v>152</v>
      </c>
      <c r="F204" s="13">
        <v>42065</v>
      </c>
      <c r="G204" s="14">
        <v>35266.76</v>
      </c>
      <c r="H204" s="15">
        <f>G204*1.1*0.25</f>
        <v>9698.3590000000022</v>
      </c>
      <c r="I204" s="16">
        <f>H204/25*7.5</f>
        <v>2909.5077000000006</v>
      </c>
      <c r="J204" s="17">
        <f t="shared" si="22"/>
        <v>12607.866700000002</v>
      </c>
      <c r="K204" s="14">
        <f t="shared" si="23"/>
        <v>99185191.553386629</v>
      </c>
    </row>
    <row r="205" spans="1:11" ht="21.9" x14ac:dyDescent="0.3">
      <c r="A205" s="9" t="s">
        <v>16</v>
      </c>
      <c r="B205" s="9">
        <v>25</v>
      </c>
      <c r="C205" s="12" t="s">
        <v>18</v>
      </c>
      <c r="D205" s="12" t="s">
        <v>151</v>
      </c>
      <c r="E205" s="12" t="s">
        <v>153</v>
      </c>
      <c r="F205" s="13">
        <v>42065</v>
      </c>
      <c r="G205" s="14">
        <v>65330.81</v>
      </c>
      <c r="H205" s="15">
        <f>G205*1.1*0.25</f>
        <v>17965.972750000001</v>
      </c>
      <c r="I205" s="16">
        <f>H205/25*7.5</f>
        <v>5389.7918250000002</v>
      </c>
      <c r="J205" s="17">
        <f t="shared" si="22"/>
        <v>23355.764575000001</v>
      </c>
      <c r="K205" s="14">
        <f t="shared" si="23"/>
        <v>99208547.317961633</v>
      </c>
    </row>
    <row r="206" spans="1:11" x14ac:dyDescent="0.3">
      <c r="A206" s="9" t="s">
        <v>11</v>
      </c>
      <c r="B206" s="9">
        <v>60</v>
      </c>
      <c r="C206" s="12" t="s">
        <v>12</v>
      </c>
      <c r="D206" s="12" t="s">
        <v>555</v>
      </c>
      <c r="E206" s="20" t="s">
        <v>448</v>
      </c>
      <c r="F206" s="23">
        <v>42066</v>
      </c>
      <c r="G206" s="14">
        <v>630925</v>
      </c>
      <c r="H206" s="18">
        <f>G206*1.1*0.6</f>
        <v>416410.5</v>
      </c>
      <c r="I206" s="14">
        <f>H206/3</f>
        <v>138803.5</v>
      </c>
      <c r="J206" s="19">
        <f t="shared" si="22"/>
        <v>555214</v>
      </c>
      <c r="K206" s="14">
        <f t="shared" si="23"/>
        <v>99763761.317961633</v>
      </c>
    </row>
    <row r="207" spans="1:11" x14ac:dyDescent="0.3">
      <c r="A207" s="9" t="s">
        <v>16</v>
      </c>
      <c r="B207" s="9">
        <v>60</v>
      </c>
      <c r="C207" s="12" t="s">
        <v>302</v>
      </c>
      <c r="D207" s="12" t="s">
        <v>818</v>
      </c>
      <c r="E207" s="20" t="s">
        <v>819</v>
      </c>
      <c r="F207" s="23">
        <v>42067</v>
      </c>
      <c r="G207" s="14">
        <v>214329</v>
      </c>
      <c r="H207" s="18">
        <f>G207*1.1*0.6</f>
        <v>141457.14000000001</v>
      </c>
      <c r="I207" s="14">
        <f>H207/3</f>
        <v>47152.380000000005</v>
      </c>
      <c r="J207" s="19">
        <f t="shared" si="22"/>
        <v>188609.52000000002</v>
      </c>
      <c r="K207" s="14">
        <f t="shared" si="23"/>
        <v>99952370.837961629</v>
      </c>
    </row>
    <row r="208" spans="1:11" x14ac:dyDescent="0.3">
      <c r="A208" s="9" t="s">
        <v>13</v>
      </c>
      <c r="B208" s="9">
        <v>25</v>
      </c>
      <c r="C208" s="12" t="s">
        <v>31</v>
      </c>
      <c r="D208" s="12" t="s">
        <v>32</v>
      </c>
      <c r="E208" s="12" t="s">
        <v>24</v>
      </c>
      <c r="F208" s="13">
        <v>42069</v>
      </c>
      <c r="G208" s="14">
        <v>952850.01</v>
      </c>
      <c r="H208" s="15">
        <f>G208*1.1*0.25</f>
        <v>262033.75275000001</v>
      </c>
      <c r="I208" s="16">
        <f>H208/25*7.5</f>
        <v>78610.12582500001</v>
      </c>
      <c r="J208" s="17">
        <f t="shared" si="22"/>
        <v>340643.87857500004</v>
      </c>
      <c r="K208" s="14">
        <f t="shared" si="23"/>
        <v>100293014.71653663</v>
      </c>
    </row>
    <row r="209" spans="1:11" ht="21.9" x14ac:dyDescent="0.3">
      <c r="A209" s="9" t="s">
        <v>82</v>
      </c>
      <c r="B209" s="9">
        <v>25</v>
      </c>
      <c r="C209" s="12" t="s">
        <v>112</v>
      </c>
      <c r="D209" s="12" t="s">
        <v>154</v>
      </c>
      <c r="E209" s="12" t="s">
        <v>35</v>
      </c>
      <c r="F209" s="13">
        <v>42069</v>
      </c>
      <c r="G209" s="14">
        <v>1743180.13</v>
      </c>
      <c r="H209" s="15">
        <f>G209*1.1*0.25</f>
        <v>479374.53574999998</v>
      </c>
      <c r="I209" s="16">
        <f>H209/25*7.5</f>
        <v>143812.36072500001</v>
      </c>
      <c r="J209" s="17">
        <f t="shared" si="22"/>
        <v>623186.89647499996</v>
      </c>
      <c r="K209" s="14">
        <f t="shared" si="23"/>
        <v>100916201.61301163</v>
      </c>
    </row>
    <row r="210" spans="1:11" x14ac:dyDescent="0.3">
      <c r="A210" s="9" t="s">
        <v>13</v>
      </c>
      <c r="B210" s="9" t="s">
        <v>37</v>
      </c>
      <c r="C210" s="12" t="s">
        <v>31</v>
      </c>
      <c r="D210" s="12" t="s">
        <v>155</v>
      </c>
      <c r="E210" s="12" t="s">
        <v>156</v>
      </c>
      <c r="F210" s="13">
        <v>42069</v>
      </c>
      <c r="G210" s="14">
        <v>875589.89</v>
      </c>
      <c r="H210" s="15">
        <f>G210*1.1*0.5*0.8</f>
        <v>385259.55160000006</v>
      </c>
      <c r="I210" s="16">
        <f>H210/50*15</f>
        <v>115577.86548000002</v>
      </c>
      <c r="J210" s="17">
        <f t="shared" si="22"/>
        <v>500837.4170800001</v>
      </c>
      <c r="K210" s="14">
        <f t="shared" si="23"/>
        <v>101417039.03009163</v>
      </c>
    </row>
    <row r="211" spans="1:11" x14ac:dyDescent="0.3">
      <c r="A211" s="9" t="s">
        <v>13</v>
      </c>
      <c r="B211" s="9" t="s">
        <v>37</v>
      </c>
      <c r="C211" s="12" t="s">
        <v>31</v>
      </c>
      <c r="D211" s="12" t="s">
        <v>155</v>
      </c>
      <c r="E211" s="12" t="s">
        <v>157</v>
      </c>
      <c r="F211" s="13">
        <v>42069</v>
      </c>
      <c r="G211" s="14">
        <v>477048.87</v>
      </c>
      <c r="H211" s="15">
        <f>G211*1.1*0.5*0.8</f>
        <v>209901.50280000002</v>
      </c>
      <c r="I211" s="16">
        <f>H211/50*15</f>
        <v>62970.450840000005</v>
      </c>
      <c r="J211" s="17">
        <f t="shared" si="22"/>
        <v>272871.95364000002</v>
      </c>
      <c r="K211" s="14">
        <f t="shared" si="23"/>
        <v>101689910.98373163</v>
      </c>
    </row>
    <row r="212" spans="1:11" x14ac:dyDescent="0.3">
      <c r="A212" s="9" t="s">
        <v>13</v>
      </c>
      <c r="B212" s="9">
        <v>60</v>
      </c>
      <c r="C212" s="12" t="s">
        <v>14</v>
      </c>
      <c r="D212" s="12" t="s">
        <v>387</v>
      </c>
      <c r="E212" s="12" t="s">
        <v>388</v>
      </c>
      <c r="F212" s="23">
        <v>42069</v>
      </c>
      <c r="G212" s="14">
        <v>1545029.33</v>
      </c>
      <c r="H212" s="15">
        <f>G212*1.1*0.6</f>
        <v>1019719.3578000001</v>
      </c>
      <c r="I212" s="16">
        <f>H212/3</f>
        <v>339906.45260000002</v>
      </c>
      <c r="J212" s="17">
        <f t="shared" si="22"/>
        <v>1359625.8104000001</v>
      </c>
      <c r="K212" s="14">
        <f t="shared" si="23"/>
        <v>103049536.79413162</v>
      </c>
    </row>
    <row r="213" spans="1:11" x14ac:dyDescent="0.3">
      <c r="A213" s="9" t="s">
        <v>13</v>
      </c>
      <c r="B213" s="9">
        <v>60</v>
      </c>
      <c r="C213" s="12" t="s">
        <v>14</v>
      </c>
      <c r="D213" s="12" t="s">
        <v>389</v>
      </c>
      <c r="E213" s="12" t="s">
        <v>390</v>
      </c>
      <c r="F213" s="23">
        <v>42069</v>
      </c>
      <c r="G213" s="14">
        <v>1564169</v>
      </c>
      <c r="H213" s="15">
        <f>G213*1.1*0.6</f>
        <v>1032351.54</v>
      </c>
      <c r="I213" s="16">
        <f>H213/3</f>
        <v>344117.18</v>
      </c>
      <c r="J213" s="17">
        <f t="shared" si="22"/>
        <v>1376468.72</v>
      </c>
      <c r="K213" s="14">
        <f t="shared" si="23"/>
        <v>104426005.51413162</v>
      </c>
    </row>
    <row r="214" spans="1:11" x14ac:dyDescent="0.3">
      <c r="A214" s="9" t="s">
        <v>82</v>
      </c>
      <c r="B214" s="9">
        <v>60</v>
      </c>
      <c r="C214" s="12" t="s">
        <v>391</v>
      </c>
      <c r="D214" s="12" t="s">
        <v>392</v>
      </c>
      <c r="E214" s="12" t="s">
        <v>35</v>
      </c>
      <c r="F214" s="23">
        <v>42069</v>
      </c>
      <c r="G214" s="14">
        <v>236880.46</v>
      </c>
      <c r="H214" s="15">
        <f>G214*1.1*0.6</f>
        <v>156341.1036</v>
      </c>
      <c r="I214" s="16">
        <f>H214/3</f>
        <v>52113.701200000003</v>
      </c>
      <c r="J214" s="17">
        <f t="shared" si="22"/>
        <v>208454.80480000001</v>
      </c>
      <c r="K214" s="14">
        <f t="shared" si="23"/>
        <v>104634460.31893162</v>
      </c>
    </row>
    <row r="215" spans="1:11" x14ac:dyDescent="0.3">
      <c r="A215" s="9" t="s">
        <v>82</v>
      </c>
      <c r="B215" s="9">
        <v>60</v>
      </c>
      <c r="C215" s="12" t="s">
        <v>393</v>
      </c>
      <c r="D215" s="12" t="s">
        <v>394</v>
      </c>
      <c r="E215" s="12" t="s">
        <v>395</v>
      </c>
      <c r="F215" s="23">
        <v>42069</v>
      </c>
      <c r="G215" s="14">
        <v>1559635.81</v>
      </c>
      <c r="H215" s="15">
        <f>G215*1.1*0.6</f>
        <v>1029359.6346000001</v>
      </c>
      <c r="I215" s="16">
        <f>H215/3</f>
        <v>343119.87820000004</v>
      </c>
      <c r="J215" s="17">
        <f t="shared" si="22"/>
        <v>1372479.5128000001</v>
      </c>
      <c r="K215" s="14">
        <f t="shared" si="23"/>
        <v>106006939.83173162</v>
      </c>
    </row>
    <row r="216" spans="1:11" x14ac:dyDescent="0.3">
      <c r="A216" s="9" t="s">
        <v>82</v>
      </c>
      <c r="B216" s="9" t="s">
        <v>37</v>
      </c>
      <c r="C216" s="12" t="s">
        <v>158</v>
      </c>
      <c r="D216" s="12" t="s">
        <v>159</v>
      </c>
      <c r="E216" s="12" t="s">
        <v>160</v>
      </c>
      <c r="F216" s="13">
        <v>42074</v>
      </c>
      <c r="G216" s="14">
        <v>1578540.69</v>
      </c>
      <c r="H216" s="15">
        <f>G216*1.1*0.5*0.8</f>
        <v>694557.90360000008</v>
      </c>
      <c r="I216" s="16">
        <f>H216/50*15</f>
        <v>208367.37108000004</v>
      </c>
      <c r="J216" s="17">
        <f t="shared" si="22"/>
        <v>902925.27468000015</v>
      </c>
      <c r="K216" s="14">
        <f t="shared" si="23"/>
        <v>106909865.10641162</v>
      </c>
    </row>
    <row r="217" spans="1:11" x14ac:dyDescent="0.3">
      <c r="A217" s="9" t="s">
        <v>82</v>
      </c>
      <c r="B217" s="9" t="s">
        <v>37</v>
      </c>
      <c r="C217" s="12" t="s">
        <v>158</v>
      </c>
      <c r="D217" s="12" t="s">
        <v>159</v>
      </c>
      <c r="E217" s="12" t="s">
        <v>161</v>
      </c>
      <c r="F217" s="13">
        <v>42074</v>
      </c>
      <c r="G217" s="14">
        <v>1849266.03</v>
      </c>
      <c r="H217" s="15">
        <f>G217*1.1*0.5*0.8</f>
        <v>813677.05320000008</v>
      </c>
      <c r="I217" s="16">
        <f>H217/50*15</f>
        <v>244103.11596000002</v>
      </c>
      <c r="J217" s="17">
        <f t="shared" si="22"/>
        <v>1057780.16916</v>
      </c>
      <c r="K217" s="14">
        <f t="shared" si="23"/>
        <v>107967645.27557161</v>
      </c>
    </row>
    <row r="218" spans="1:11" x14ac:dyDescent="0.3">
      <c r="A218" s="9" t="s">
        <v>16</v>
      </c>
      <c r="B218" s="9">
        <v>60</v>
      </c>
      <c r="C218" s="12" t="s">
        <v>297</v>
      </c>
      <c r="D218" s="12" t="s">
        <v>396</v>
      </c>
      <c r="E218" s="12" t="s">
        <v>397</v>
      </c>
      <c r="F218" s="23">
        <v>42074</v>
      </c>
      <c r="G218" s="14">
        <v>467211</v>
      </c>
      <c r="H218" s="15">
        <f>G218*1.1*0.6</f>
        <v>308359.26</v>
      </c>
      <c r="I218" s="16">
        <f>H218/3</f>
        <v>102786.42</v>
      </c>
      <c r="J218" s="17">
        <f t="shared" si="22"/>
        <v>411145.68</v>
      </c>
      <c r="K218" s="14">
        <f t="shared" si="23"/>
        <v>108378790.95557162</v>
      </c>
    </row>
    <row r="219" spans="1:11" x14ac:dyDescent="0.3">
      <c r="A219" s="9" t="s">
        <v>16</v>
      </c>
      <c r="B219" s="9">
        <v>60</v>
      </c>
      <c r="C219" s="12" t="s">
        <v>297</v>
      </c>
      <c r="D219" s="12" t="s">
        <v>396</v>
      </c>
      <c r="E219" s="12" t="s">
        <v>398</v>
      </c>
      <c r="F219" s="23">
        <v>42074</v>
      </c>
      <c r="G219" s="14">
        <v>751057</v>
      </c>
      <c r="H219" s="15">
        <f>G219*1.1*0.6</f>
        <v>495697.62</v>
      </c>
      <c r="I219" s="16">
        <f>H219/3</f>
        <v>165232.54</v>
      </c>
      <c r="J219" s="17">
        <f t="shared" si="22"/>
        <v>660930.16</v>
      </c>
      <c r="K219" s="14">
        <f t="shared" si="23"/>
        <v>109039721.11557162</v>
      </c>
    </row>
    <row r="220" spans="1:11" ht="21.9" x14ac:dyDescent="0.3">
      <c r="A220" s="9" t="s">
        <v>16</v>
      </c>
      <c r="B220" s="9">
        <v>60</v>
      </c>
      <c r="C220" s="12" t="s">
        <v>302</v>
      </c>
      <c r="D220" s="12" t="s">
        <v>818</v>
      </c>
      <c r="E220" s="12" t="s">
        <v>838</v>
      </c>
      <c r="F220" s="23">
        <v>42079</v>
      </c>
      <c r="G220" s="14">
        <v>665309.52</v>
      </c>
      <c r="H220" s="18">
        <f>G220*1.1*0.6</f>
        <v>439104.28320000001</v>
      </c>
      <c r="I220" s="14">
        <f>H220/3</f>
        <v>146368.0944</v>
      </c>
      <c r="J220" s="19">
        <f t="shared" si="22"/>
        <v>585472.37760000001</v>
      </c>
      <c r="K220" s="14">
        <f t="shared" si="23"/>
        <v>109625193.49317162</v>
      </c>
    </row>
    <row r="221" spans="1:11" x14ac:dyDescent="0.3">
      <c r="A221" s="9" t="s">
        <v>16</v>
      </c>
      <c r="B221" s="9" t="s">
        <v>45</v>
      </c>
      <c r="C221" s="12" t="s">
        <v>18</v>
      </c>
      <c r="D221" s="12" t="s">
        <v>19</v>
      </c>
      <c r="E221" s="12" t="s">
        <v>162</v>
      </c>
      <c r="F221" s="13">
        <v>42080</v>
      </c>
      <c r="G221" s="14">
        <v>759534.21</v>
      </c>
      <c r="H221" s="18">
        <f>G221*1.1*0.5</f>
        <v>417743.81550000003</v>
      </c>
      <c r="I221" s="14">
        <f>H221/50*15</f>
        <v>125323.14465</v>
      </c>
      <c r="J221" s="19">
        <f t="shared" si="22"/>
        <v>543066.96015000006</v>
      </c>
      <c r="K221" s="14">
        <f t="shared" si="23"/>
        <v>110168260.45332162</v>
      </c>
    </row>
    <row r="222" spans="1:11" ht="21.9" x14ac:dyDescent="0.3">
      <c r="A222" s="9" t="s">
        <v>11</v>
      </c>
      <c r="B222" s="9">
        <v>60</v>
      </c>
      <c r="C222" s="12" t="s">
        <v>12</v>
      </c>
      <c r="D222" s="12" t="s">
        <v>399</v>
      </c>
      <c r="E222" s="12" t="s">
        <v>400</v>
      </c>
      <c r="F222" s="23">
        <v>42080</v>
      </c>
      <c r="G222" s="14">
        <v>1862633.78</v>
      </c>
      <c r="H222" s="15">
        <f>G222*1.1*0.6</f>
        <v>1229338.2948</v>
      </c>
      <c r="I222" s="16">
        <f>H222/2</f>
        <v>614669.14740000002</v>
      </c>
      <c r="J222" s="17">
        <f t="shared" si="22"/>
        <v>1844007.4421999999</v>
      </c>
      <c r="K222" s="14">
        <f t="shared" si="23"/>
        <v>112012267.89552163</v>
      </c>
    </row>
    <row r="223" spans="1:11" x14ac:dyDescent="0.3">
      <c r="A223" s="9" t="s">
        <v>16</v>
      </c>
      <c r="B223" s="9">
        <v>60</v>
      </c>
      <c r="C223" s="12" t="s">
        <v>756</v>
      </c>
      <c r="D223" s="12" t="s">
        <v>839</v>
      </c>
      <c r="E223" s="12" t="s">
        <v>35</v>
      </c>
      <c r="F223" s="23">
        <v>42080</v>
      </c>
      <c r="G223" s="14">
        <v>554867.35</v>
      </c>
      <c r="H223" s="18">
        <f>G223*1.1*0.6</f>
        <v>366212.45100000006</v>
      </c>
      <c r="I223" s="14">
        <f>H223/3</f>
        <v>122070.81700000002</v>
      </c>
      <c r="J223" s="19">
        <f t="shared" si="22"/>
        <v>488283.2680000001</v>
      </c>
      <c r="K223" s="14">
        <f t="shared" si="23"/>
        <v>112500551.16352163</v>
      </c>
    </row>
    <row r="224" spans="1:11" x14ac:dyDescent="0.3">
      <c r="A224" s="9" t="s">
        <v>16</v>
      </c>
      <c r="B224" s="9">
        <v>25</v>
      </c>
      <c r="C224" s="12" t="s">
        <v>140</v>
      </c>
      <c r="D224" s="12" t="s">
        <v>163</v>
      </c>
      <c r="E224" s="21" t="s">
        <v>164</v>
      </c>
      <c r="F224" s="13">
        <v>42081</v>
      </c>
      <c r="G224" s="14">
        <v>49337.61</v>
      </c>
      <c r="H224" s="15">
        <f>G224*1.1*0.25</f>
        <v>13567.842750000002</v>
      </c>
      <c r="I224" s="16">
        <f>H224/25*7.5</f>
        <v>4070.3528250000008</v>
      </c>
      <c r="J224" s="17">
        <f t="shared" si="22"/>
        <v>17638.195575000002</v>
      </c>
      <c r="K224" s="14">
        <f t="shared" si="23"/>
        <v>112518189.35909663</v>
      </c>
    </row>
    <row r="225" spans="1:11" x14ac:dyDescent="0.3">
      <c r="A225" s="9" t="s">
        <v>16</v>
      </c>
      <c r="B225" s="9">
        <v>60</v>
      </c>
      <c r="C225" s="12" t="s">
        <v>18</v>
      </c>
      <c r="D225" s="12" t="s">
        <v>308</v>
      </c>
      <c r="E225" s="12" t="s">
        <v>401</v>
      </c>
      <c r="F225" s="23">
        <v>42081</v>
      </c>
      <c r="G225" s="14">
        <v>259619</v>
      </c>
      <c r="H225" s="15">
        <f>G225*1.1*0.6</f>
        <v>171348.54</v>
      </c>
      <c r="I225" s="16">
        <v>0</v>
      </c>
      <c r="J225" s="17">
        <f t="shared" si="22"/>
        <v>171348.54</v>
      </c>
      <c r="K225" s="14">
        <f t="shared" si="23"/>
        <v>112689537.89909664</v>
      </c>
    </row>
    <row r="226" spans="1:11" x14ac:dyDescent="0.3">
      <c r="A226" s="9" t="s">
        <v>16</v>
      </c>
      <c r="B226" s="9">
        <v>60</v>
      </c>
      <c r="C226" s="12" t="s">
        <v>402</v>
      </c>
      <c r="D226" s="12" t="s">
        <v>403</v>
      </c>
      <c r="E226" s="12" t="s">
        <v>404</v>
      </c>
      <c r="F226" s="23">
        <v>42083</v>
      </c>
      <c r="G226" s="14">
        <v>1977404.72</v>
      </c>
      <c r="H226" s="15">
        <f>G226*1.1*0.6</f>
        <v>1305087.1152000001</v>
      </c>
      <c r="I226" s="16">
        <f>H226/3</f>
        <v>435029.03840000002</v>
      </c>
      <c r="J226" s="17">
        <f t="shared" si="22"/>
        <v>1740116.1536000001</v>
      </c>
      <c r="K226" s="14">
        <f t="shared" si="23"/>
        <v>114429654.05269665</v>
      </c>
    </row>
    <row r="227" spans="1:11" x14ac:dyDescent="0.3">
      <c r="A227" s="9" t="s">
        <v>82</v>
      </c>
      <c r="B227" s="9">
        <v>60</v>
      </c>
      <c r="C227" s="12" t="s">
        <v>391</v>
      </c>
      <c r="D227" s="12" t="s">
        <v>845</v>
      </c>
      <c r="E227" s="20" t="s">
        <v>846</v>
      </c>
      <c r="F227" s="23">
        <v>42083</v>
      </c>
      <c r="G227" s="14">
        <v>1304549.8</v>
      </c>
      <c r="H227" s="18">
        <f>G227*1.1*0.6</f>
        <v>861002.86800000013</v>
      </c>
      <c r="I227" s="14">
        <f>H227/3</f>
        <v>287000.95600000006</v>
      </c>
      <c r="J227" s="19">
        <f t="shared" si="22"/>
        <v>1148003.8240000003</v>
      </c>
      <c r="K227" s="14">
        <f t="shared" si="23"/>
        <v>115577657.87669665</v>
      </c>
    </row>
    <row r="228" spans="1:11" x14ac:dyDescent="0.3">
      <c r="A228" s="9" t="s">
        <v>13</v>
      </c>
      <c r="B228" s="9">
        <v>60</v>
      </c>
      <c r="C228" s="12" t="s">
        <v>65</v>
      </c>
      <c r="D228" s="12" t="s">
        <v>848</v>
      </c>
      <c r="E228" s="20" t="s">
        <v>448</v>
      </c>
      <c r="F228" s="23">
        <v>42083</v>
      </c>
      <c r="G228" s="14">
        <v>235635</v>
      </c>
      <c r="H228" s="18">
        <f>G228*1.1*0.6</f>
        <v>155519.1</v>
      </c>
      <c r="I228" s="14">
        <f>H228/3</f>
        <v>51839.700000000004</v>
      </c>
      <c r="J228" s="19">
        <f t="shared" si="22"/>
        <v>207358.80000000002</v>
      </c>
      <c r="K228" s="14">
        <f t="shared" si="23"/>
        <v>115785016.67669664</v>
      </c>
    </row>
    <row r="229" spans="1:11" x14ac:dyDescent="0.3">
      <c r="A229" s="9" t="s">
        <v>13</v>
      </c>
      <c r="B229" s="9" t="s">
        <v>37</v>
      </c>
      <c r="C229" s="12" t="s">
        <v>14</v>
      </c>
      <c r="D229" s="12" t="s">
        <v>165</v>
      </c>
      <c r="E229" s="21" t="s">
        <v>166</v>
      </c>
      <c r="F229" s="13">
        <v>42087</v>
      </c>
      <c r="G229" s="14">
        <v>1266793.8700000001</v>
      </c>
      <c r="H229" s="15">
        <f>G229*1.1*0.5*0.8</f>
        <v>557389.30280000006</v>
      </c>
      <c r="I229" s="16">
        <f>H229/50*15</f>
        <v>167216.79084</v>
      </c>
      <c r="J229" s="17">
        <f t="shared" si="22"/>
        <v>724606.09364000009</v>
      </c>
      <c r="K229" s="14">
        <f t="shared" si="23"/>
        <v>116509622.77033664</v>
      </c>
    </row>
    <row r="230" spans="1:11" ht="21.9" x14ac:dyDescent="0.3">
      <c r="A230" s="9" t="s">
        <v>16</v>
      </c>
      <c r="B230" s="9" t="s">
        <v>64</v>
      </c>
      <c r="C230" s="12" t="s">
        <v>167</v>
      </c>
      <c r="D230" s="12" t="s">
        <v>168</v>
      </c>
      <c r="E230" s="21" t="s">
        <v>35</v>
      </c>
      <c r="F230" s="13">
        <v>42087</v>
      </c>
      <c r="G230" s="14">
        <v>818779.13</v>
      </c>
      <c r="H230" s="18">
        <f>G230*1.1*0.5</f>
        <v>450328.52150000003</v>
      </c>
      <c r="I230" s="14">
        <f>H230/50*15</f>
        <v>135098.55645</v>
      </c>
      <c r="J230" s="19">
        <f t="shared" si="22"/>
        <v>585427.07795000006</v>
      </c>
      <c r="K230" s="14">
        <f t="shared" si="23"/>
        <v>117095049.84828664</v>
      </c>
    </row>
    <row r="231" spans="1:11" ht="21.9" x14ac:dyDescent="0.3">
      <c r="A231" s="9" t="s">
        <v>16</v>
      </c>
      <c r="B231" s="9">
        <v>60</v>
      </c>
      <c r="C231" s="12" t="s">
        <v>405</v>
      </c>
      <c r="D231" s="12" t="s">
        <v>406</v>
      </c>
      <c r="E231" s="12" t="s">
        <v>407</v>
      </c>
      <c r="F231" s="23">
        <v>42089</v>
      </c>
      <c r="G231" s="14">
        <v>498135.29</v>
      </c>
      <c r="H231" s="15">
        <f>G231*1.1*0.6</f>
        <v>328769.29139999999</v>
      </c>
      <c r="I231" s="16">
        <f>H231/3</f>
        <v>109589.7638</v>
      </c>
      <c r="J231" s="17">
        <f t="shared" si="22"/>
        <v>438359.0552</v>
      </c>
      <c r="K231" s="14">
        <f t="shared" si="23"/>
        <v>117533408.90348664</v>
      </c>
    </row>
    <row r="232" spans="1:11" ht="21.9" x14ac:dyDescent="0.3">
      <c r="A232" s="9" t="s">
        <v>16</v>
      </c>
      <c r="B232" s="9" t="s">
        <v>37</v>
      </c>
      <c r="C232" s="12" t="s">
        <v>18</v>
      </c>
      <c r="D232" s="12" t="s">
        <v>169</v>
      </c>
      <c r="E232" s="21" t="s">
        <v>170</v>
      </c>
      <c r="F232" s="13">
        <v>42090</v>
      </c>
      <c r="G232" s="14">
        <v>1491321.19</v>
      </c>
      <c r="H232" s="15">
        <f>G232*1.1*0.5*0.8</f>
        <v>656181.32360000012</v>
      </c>
      <c r="I232" s="16">
        <f>H232/50*15</f>
        <v>196854.39708000002</v>
      </c>
      <c r="J232" s="17">
        <f t="shared" si="22"/>
        <v>853035.72068000014</v>
      </c>
      <c r="K232" s="14">
        <f t="shared" si="23"/>
        <v>118386444.62416664</v>
      </c>
    </row>
    <row r="233" spans="1:11" ht="21.9" x14ac:dyDescent="0.3">
      <c r="A233" s="9" t="s">
        <v>16</v>
      </c>
      <c r="B233" s="9" t="s">
        <v>37</v>
      </c>
      <c r="C233" s="12" t="s">
        <v>18</v>
      </c>
      <c r="D233" s="12" t="s">
        <v>171</v>
      </c>
      <c r="E233" s="21" t="s">
        <v>172</v>
      </c>
      <c r="F233" s="13">
        <v>42090</v>
      </c>
      <c r="G233" s="14">
        <v>524285.54</v>
      </c>
      <c r="H233" s="15">
        <f>G233*1.1*0.5*0.8</f>
        <v>230685.63760000002</v>
      </c>
      <c r="I233" s="16">
        <f>H233/50*15</f>
        <v>69205.691279999999</v>
      </c>
      <c r="J233" s="17">
        <f t="shared" si="22"/>
        <v>299891.32888000004</v>
      </c>
      <c r="K233" s="14">
        <f t="shared" si="23"/>
        <v>118686335.95304663</v>
      </c>
    </row>
    <row r="234" spans="1:11" x14ac:dyDescent="0.3">
      <c r="A234" s="9" t="s">
        <v>16</v>
      </c>
      <c r="B234" s="9">
        <v>60</v>
      </c>
      <c r="C234" s="12" t="s">
        <v>252</v>
      </c>
      <c r="D234" s="12" t="s">
        <v>409</v>
      </c>
      <c r="E234" s="12" t="s">
        <v>410</v>
      </c>
      <c r="F234" s="23">
        <v>42090</v>
      </c>
      <c r="G234" s="14">
        <v>132141.76999999999</v>
      </c>
      <c r="H234" s="15">
        <f>G234*1.1*0.6</f>
        <v>87213.568200000009</v>
      </c>
      <c r="I234" s="16">
        <f>H234/3</f>
        <v>29071.189400000003</v>
      </c>
      <c r="J234" s="17">
        <f t="shared" si="22"/>
        <v>116284.75760000001</v>
      </c>
      <c r="K234" s="14">
        <f t="shared" si="23"/>
        <v>118802620.71064663</v>
      </c>
    </row>
    <row r="235" spans="1:11" x14ac:dyDescent="0.3">
      <c r="A235" s="9" t="s">
        <v>13</v>
      </c>
      <c r="B235" s="9">
        <v>60</v>
      </c>
      <c r="C235" s="12" t="s">
        <v>233</v>
      </c>
      <c r="D235" s="12" t="s">
        <v>856</v>
      </c>
      <c r="E235" s="20" t="s">
        <v>857</v>
      </c>
      <c r="F235" s="23">
        <v>42092</v>
      </c>
      <c r="G235" s="14">
        <v>148292.07</v>
      </c>
      <c r="H235" s="18">
        <f>G235*1.1*0.6</f>
        <v>97872.766200000013</v>
      </c>
      <c r="I235" s="14">
        <f>H235/3</f>
        <v>32624.255400000005</v>
      </c>
      <c r="J235" s="19">
        <f t="shared" si="22"/>
        <v>130497.02160000002</v>
      </c>
      <c r="K235" s="14">
        <f t="shared" si="23"/>
        <v>118933117.73224662</v>
      </c>
    </row>
    <row r="236" spans="1:11" x14ac:dyDescent="0.3">
      <c r="A236" s="9" t="s">
        <v>16</v>
      </c>
      <c r="B236" s="9">
        <v>60</v>
      </c>
      <c r="C236" s="12" t="s">
        <v>175</v>
      </c>
      <c r="D236" s="12" t="s">
        <v>411</v>
      </c>
      <c r="E236" s="12" t="s">
        <v>234</v>
      </c>
      <c r="F236" s="23">
        <v>42093</v>
      </c>
      <c r="G236" s="14">
        <v>722945.16</v>
      </c>
      <c r="H236" s="15">
        <f>G236*1.1*0.6</f>
        <v>477143.80560000002</v>
      </c>
      <c r="I236" s="16">
        <f>H236/3</f>
        <v>159047.93520000001</v>
      </c>
      <c r="J236" s="17">
        <f t="shared" si="22"/>
        <v>636191.74080000003</v>
      </c>
      <c r="K236" s="14">
        <f t="shared" si="23"/>
        <v>119569309.47304662</v>
      </c>
    </row>
    <row r="237" spans="1:11" x14ac:dyDescent="0.3">
      <c r="A237" s="9" t="s">
        <v>16</v>
      </c>
      <c r="B237" s="9">
        <v>60</v>
      </c>
      <c r="C237" s="12" t="s">
        <v>18</v>
      </c>
      <c r="D237" s="12" t="s">
        <v>308</v>
      </c>
      <c r="E237" s="12" t="s">
        <v>412</v>
      </c>
      <c r="F237" s="23">
        <v>42093</v>
      </c>
      <c r="G237" s="14">
        <v>189165</v>
      </c>
      <c r="H237" s="15">
        <f>G237*1.1*0.6</f>
        <v>124848.90000000001</v>
      </c>
      <c r="I237" s="16">
        <v>0</v>
      </c>
      <c r="J237" s="17">
        <f t="shared" si="22"/>
        <v>124848.90000000001</v>
      </c>
      <c r="K237" s="14">
        <f t="shared" si="23"/>
        <v>119694158.37304662</v>
      </c>
    </row>
    <row r="238" spans="1:11" x14ac:dyDescent="0.3">
      <c r="A238" s="9" t="s">
        <v>16</v>
      </c>
      <c r="B238" s="9">
        <v>60</v>
      </c>
      <c r="C238" s="12" t="s">
        <v>178</v>
      </c>
      <c r="D238" s="12" t="s">
        <v>858</v>
      </c>
      <c r="E238" s="20" t="s">
        <v>859</v>
      </c>
      <c r="F238" s="23">
        <v>42093</v>
      </c>
      <c r="G238" s="14">
        <v>141459.84</v>
      </c>
      <c r="H238" s="18">
        <f>G238*1.1*0.6</f>
        <v>93363.494400000011</v>
      </c>
      <c r="I238" s="14">
        <f>H238/3</f>
        <v>31121.164800000002</v>
      </c>
      <c r="J238" s="19">
        <f t="shared" si="22"/>
        <v>124484.65920000001</v>
      </c>
      <c r="K238" s="14">
        <f t="shared" si="23"/>
        <v>119818643.03224662</v>
      </c>
    </row>
    <row r="239" spans="1:11" x14ac:dyDescent="0.3">
      <c r="A239" s="9" t="s">
        <v>13</v>
      </c>
      <c r="B239" s="9" t="s">
        <v>37</v>
      </c>
      <c r="C239" s="12" t="s">
        <v>14</v>
      </c>
      <c r="D239" s="12" t="s">
        <v>173</v>
      </c>
      <c r="E239" s="21" t="s">
        <v>174</v>
      </c>
      <c r="F239" s="13">
        <v>42094</v>
      </c>
      <c r="G239" s="14">
        <v>110214.7</v>
      </c>
      <c r="H239" s="15">
        <f>G239*1.1*0.5*0.8</f>
        <v>48494.468000000008</v>
      </c>
      <c r="I239" s="16">
        <f>H239/50*15</f>
        <v>14548.340400000001</v>
      </c>
      <c r="J239" s="17">
        <f t="shared" si="22"/>
        <v>63042.808400000009</v>
      </c>
      <c r="K239" s="14">
        <f t="shared" si="23"/>
        <v>119881685.84064662</v>
      </c>
    </row>
    <row r="240" spans="1:11" x14ac:dyDescent="0.3">
      <c r="A240" s="9" t="s">
        <v>16</v>
      </c>
      <c r="B240" s="9" t="s">
        <v>37</v>
      </c>
      <c r="C240" s="12" t="s">
        <v>175</v>
      </c>
      <c r="D240" s="12" t="s">
        <v>176</v>
      </c>
      <c r="E240" s="21" t="s">
        <v>177</v>
      </c>
      <c r="F240" s="13">
        <v>42094</v>
      </c>
      <c r="G240" s="14">
        <v>1024644.64</v>
      </c>
      <c r="H240" s="15">
        <f>G240*1.1*0.5*0.8</f>
        <v>450843.64160000003</v>
      </c>
      <c r="I240" s="16">
        <f>H240/50*15</f>
        <v>135253.09248000002</v>
      </c>
      <c r="J240" s="17">
        <f t="shared" si="22"/>
        <v>586096.73408000008</v>
      </c>
      <c r="K240" s="14">
        <f t="shared" si="23"/>
        <v>120467782.57472663</v>
      </c>
    </row>
    <row r="241" spans="1:11" x14ac:dyDescent="0.3">
      <c r="A241" s="9" t="s">
        <v>82</v>
      </c>
      <c r="B241" s="9">
        <v>60</v>
      </c>
      <c r="C241" s="12" t="s">
        <v>408</v>
      </c>
      <c r="D241" s="12" t="s">
        <v>413</v>
      </c>
      <c r="E241" s="21" t="s">
        <v>414</v>
      </c>
      <c r="F241" s="13">
        <v>42094</v>
      </c>
      <c r="G241" s="14">
        <v>300129.23</v>
      </c>
      <c r="H241" s="15">
        <f t="shared" ref="H241:H246" si="24">G241*1.1*0.6</f>
        <v>198085.29179999998</v>
      </c>
      <c r="I241" s="16">
        <f>H241/3</f>
        <v>66028.430599999992</v>
      </c>
      <c r="J241" s="17">
        <f t="shared" si="22"/>
        <v>264113.72239999997</v>
      </c>
      <c r="K241" s="14">
        <f t="shared" si="23"/>
        <v>120731896.29712662</v>
      </c>
    </row>
    <row r="242" spans="1:11" x14ac:dyDescent="0.3">
      <c r="A242" s="9" t="s">
        <v>82</v>
      </c>
      <c r="B242" s="9">
        <v>60</v>
      </c>
      <c r="C242" s="12" t="s">
        <v>408</v>
      </c>
      <c r="D242" s="12" t="s">
        <v>413</v>
      </c>
      <c r="E242" s="21" t="s">
        <v>415</v>
      </c>
      <c r="F242" s="13">
        <v>42094</v>
      </c>
      <c r="G242" s="14">
        <v>1948682.5</v>
      </c>
      <c r="H242" s="15">
        <f t="shared" si="24"/>
        <v>1286130.45</v>
      </c>
      <c r="I242" s="16">
        <f>H242/3</f>
        <v>428710.14999999997</v>
      </c>
      <c r="J242" s="17">
        <f t="shared" si="22"/>
        <v>1714840.5999999999</v>
      </c>
      <c r="K242" s="14">
        <f t="shared" si="23"/>
        <v>122446736.89712662</v>
      </c>
    </row>
    <row r="243" spans="1:11" x14ac:dyDescent="0.3">
      <c r="A243" s="9" t="s">
        <v>16</v>
      </c>
      <c r="B243" s="9">
        <v>60</v>
      </c>
      <c r="C243" s="12" t="s">
        <v>178</v>
      </c>
      <c r="D243" s="12" t="s">
        <v>470</v>
      </c>
      <c r="E243" s="20" t="s">
        <v>865</v>
      </c>
      <c r="F243" s="23">
        <v>42094</v>
      </c>
      <c r="G243" s="14">
        <v>921341.2</v>
      </c>
      <c r="H243" s="18">
        <f t="shared" si="24"/>
        <v>608085.19200000004</v>
      </c>
      <c r="I243" s="14">
        <f>H243/3</f>
        <v>202695.06400000001</v>
      </c>
      <c r="J243" s="19">
        <f t="shared" si="22"/>
        <v>810780.25600000005</v>
      </c>
      <c r="K243" s="14">
        <f t="shared" si="23"/>
        <v>123257517.15312661</v>
      </c>
    </row>
    <row r="244" spans="1:11" x14ac:dyDescent="0.3">
      <c r="A244" s="9" t="s">
        <v>16</v>
      </c>
      <c r="B244" s="9">
        <v>60</v>
      </c>
      <c r="C244" s="12" t="s">
        <v>416</v>
      </c>
      <c r="D244" s="12" t="s">
        <v>417</v>
      </c>
      <c r="E244" s="12" t="s">
        <v>418</v>
      </c>
      <c r="F244" s="23">
        <v>42095</v>
      </c>
      <c r="G244" s="14">
        <v>92564.7</v>
      </c>
      <c r="H244" s="15">
        <f t="shared" si="24"/>
        <v>61092.701999999997</v>
      </c>
      <c r="I244" s="16">
        <f>H244/3</f>
        <v>20364.234</v>
      </c>
      <c r="J244" s="17">
        <f t="shared" si="22"/>
        <v>81456.936000000002</v>
      </c>
      <c r="K244" s="14">
        <f t="shared" si="23"/>
        <v>123338974.08912662</v>
      </c>
    </row>
    <row r="245" spans="1:11" x14ac:dyDescent="0.3">
      <c r="A245" s="9" t="s">
        <v>16</v>
      </c>
      <c r="B245" s="9">
        <v>60</v>
      </c>
      <c r="C245" s="12" t="s">
        <v>18</v>
      </c>
      <c r="D245" s="12" t="s">
        <v>866</v>
      </c>
      <c r="E245" s="20" t="s">
        <v>867</v>
      </c>
      <c r="F245" s="23">
        <v>42095</v>
      </c>
      <c r="G245" s="14">
        <v>3006209.21</v>
      </c>
      <c r="H245" s="18">
        <f t="shared" si="24"/>
        <v>1984098.0785999999</v>
      </c>
      <c r="I245" s="14">
        <f>H245/2</f>
        <v>992049.03929999995</v>
      </c>
      <c r="J245" s="19">
        <f t="shared" si="22"/>
        <v>2976147.1179</v>
      </c>
      <c r="K245" s="14">
        <f t="shared" si="23"/>
        <v>126315121.20702662</v>
      </c>
    </row>
    <row r="246" spans="1:11" x14ac:dyDescent="0.3">
      <c r="A246" s="9" t="s">
        <v>16</v>
      </c>
      <c r="B246" s="9">
        <v>60</v>
      </c>
      <c r="C246" s="12" t="s">
        <v>416</v>
      </c>
      <c r="D246" s="12" t="s">
        <v>868</v>
      </c>
      <c r="E246" s="20" t="s">
        <v>869</v>
      </c>
      <c r="F246" s="23">
        <v>42095</v>
      </c>
      <c r="G246" s="14">
        <v>344710.02</v>
      </c>
      <c r="H246" s="18">
        <f t="shared" si="24"/>
        <v>227508.61320000002</v>
      </c>
      <c r="I246" s="14">
        <f>H246/3</f>
        <v>75836.204400000002</v>
      </c>
      <c r="J246" s="19">
        <f t="shared" si="22"/>
        <v>303344.81760000001</v>
      </c>
      <c r="K246" s="14">
        <f t="shared" si="23"/>
        <v>126618466.02462661</v>
      </c>
    </row>
    <row r="247" spans="1:11" ht="21.9" x14ac:dyDescent="0.3">
      <c r="A247" s="9" t="s">
        <v>16</v>
      </c>
      <c r="B247" s="9">
        <v>25</v>
      </c>
      <c r="C247" s="12" t="s">
        <v>178</v>
      </c>
      <c r="D247" s="12" t="s">
        <v>179</v>
      </c>
      <c r="E247" s="21" t="s">
        <v>180</v>
      </c>
      <c r="F247" s="13">
        <v>42096</v>
      </c>
      <c r="G247" s="14">
        <v>1174504.3899999999</v>
      </c>
      <c r="H247" s="15">
        <f>G247*1.1*0.25</f>
        <v>322988.70724999998</v>
      </c>
      <c r="I247" s="16">
        <f>H247/25*7.5</f>
        <v>96896.612174999987</v>
      </c>
      <c r="J247" s="17">
        <f t="shared" si="22"/>
        <v>419885.31942499999</v>
      </c>
      <c r="K247" s="14">
        <f t="shared" si="23"/>
        <v>127038351.34405161</v>
      </c>
    </row>
    <row r="248" spans="1:11" x14ac:dyDescent="0.3">
      <c r="A248" s="9" t="s">
        <v>13</v>
      </c>
      <c r="B248" s="9" t="s">
        <v>37</v>
      </c>
      <c r="C248" s="12" t="s">
        <v>14</v>
      </c>
      <c r="D248" s="12" t="s">
        <v>181</v>
      </c>
      <c r="E248" s="21" t="s">
        <v>182</v>
      </c>
      <c r="F248" s="13">
        <v>42096</v>
      </c>
      <c r="G248" s="14">
        <v>782175.21</v>
      </c>
      <c r="H248" s="15">
        <f>G248*1.1*0.5*0.8</f>
        <v>344157.09240000002</v>
      </c>
      <c r="I248" s="16">
        <f>H248/50*15</f>
        <v>103247.12772</v>
      </c>
      <c r="J248" s="17">
        <f t="shared" si="22"/>
        <v>447404.22012000001</v>
      </c>
      <c r="K248" s="14">
        <f t="shared" si="23"/>
        <v>127485755.56417161</v>
      </c>
    </row>
    <row r="249" spans="1:11" x14ac:dyDescent="0.3">
      <c r="A249" s="9" t="s">
        <v>16</v>
      </c>
      <c r="B249" s="9" t="s">
        <v>37</v>
      </c>
      <c r="C249" s="12" t="s">
        <v>53</v>
      </c>
      <c r="D249" s="12" t="s">
        <v>107</v>
      </c>
      <c r="E249" s="21" t="s">
        <v>183</v>
      </c>
      <c r="F249" s="13">
        <v>42096</v>
      </c>
      <c r="G249" s="14">
        <v>1492549.62</v>
      </c>
      <c r="H249" s="15">
        <f>G249*1.1*0.5*0.8</f>
        <v>656721.83280000009</v>
      </c>
      <c r="I249" s="16">
        <f>H249/50*15</f>
        <v>197016.54984000002</v>
      </c>
      <c r="J249" s="17">
        <f t="shared" si="22"/>
        <v>853738.38264000008</v>
      </c>
      <c r="K249" s="14">
        <f t="shared" si="23"/>
        <v>128339493.94681162</v>
      </c>
    </row>
    <row r="250" spans="1:11" ht="32.25" x14ac:dyDescent="0.3">
      <c r="A250" s="9" t="s">
        <v>16</v>
      </c>
      <c r="B250" s="9" t="s">
        <v>184</v>
      </c>
      <c r="C250" s="12" t="s">
        <v>178</v>
      </c>
      <c r="D250" s="12" t="s">
        <v>179</v>
      </c>
      <c r="E250" s="21" t="s">
        <v>185</v>
      </c>
      <c r="F250" s="13">
        <v>42096</v>
      </c>
      <c r="G250" s="14">
        <v>1606806.7</v>
      </c>
      <c r="H250" s="18">
        <v>453394.53</v>
      </c>
      <c r="I250" s="14">
        <v>136018.35999999999</v>
      </c>
      <c r="J250" s="17">
        <f t="shared" si="22"/>
        <v>589412.89</v>
      </c>
      <c r="K250" s="14">
        <f t="shared" si="23"/>
        <v>128928906.83681162</v>
      </c>
    </row>
    <row r="251" spans="1:11" x14ac:dyDescent="0.3">
      <c r="A251" s="9" t="s">
        <v>11</v>
      </c>
      <c r="B251" s="9">
        <v>60</v>
      </c>
      <c r="C251" s="12" t="s">
        <v>12</v>
      </c>
      <c r="D251" s="12" t="s">
        <v>419</v>
      </c>
      <c r="E251" s="12" t="s">
        <v>420</v>
      </c>
      <c r="F251" s="23">
        <v>42097</v>
      </c>
      <c r="G251" s="14">
        <v>1851683.8400000001</v>
      </c>
      <c r="H251" s="15">
        <f>G251*1.1*0.6</f>
        <v>1222111.3344000001</v>
      </c>
      <c r="I251" s="16">
        <f>H251/3</f>
        <v>407370.4448</v>
      </c>
      <c r="J251" s="17">
        <f t="shared" si="22"/>
        <v>1629481.7792</v>
      </c>
      <c r="K251" s="14">
        <f t="shared" si="23"/>
        <v>130558388.61601162</v>
      </c>
    </row>
    <row r="252" spans="1:11" x14ac:dyDescent="0.3">
      <c r="A252" s="9" t="s">
        <v>13</v>
      </c>
      <c r="B252" s="9" t="s">
        <v>37</v>
      </c>
      <c r="C252" s="12" t="s">
        <v>14</v>
      </c>
      <c r="D252" s="12" t="s">
        <v>186</v>
      </c>
      <c r="E252" s="21" t="s">
        <v>187</v>
      </c>
      <c r="F252" s="13">
        <v>42101</v>
      </c>
      <c r="G252" s="14">
        <v>749463.08</v>
      </c>
      <c r="H252" s="15">
        <f>G252*1.1*0.5*0.8</f>
        <v>329763.75520000001</v>
      </c>
      <c r="I252" s="16">
        <f>H252/50*15</f>
        <v>98929.126560000004</v>
      </c>
      <c r="J252" s="17">
        <f t="shared" si="22"/>
        <v>428692.88176000002</v>
      </c>
      <c r="K252" s="14">
        <f t="shared" si="23"/>
        <v>130987081.49777162</v>
      </c>
    </row>
    <row r="253" spans="1:11" x14ac:dyDescent="0.3">
      <c r="A253" s="9" t="s">
        <v>82</v>
      </c>
      <c r="B253" s="9">
        <v>60</v>
      </c>
      <c r="C253" s="12" t="s">
        <v>236</v>
      </c>
      <c r="D253" s="12" t="s">
        <v>237</v>
      </c>
      <c r="E253" s="12" t="s">
        <v>421</v>
      </c>
      <c r="F253" s="23">
        <v>42102</v>
      </c>
      <c r="G253" s="14">
        <v>1614822.8</v>
      </c>
      <c r="H253" s="15">
        <f>G253*1.1*0.6</f>
        <v>1065783.0480000002</v>
      </c>
      <c r="I253" s="16">
        <f>H253/3</f>
        <v>355261.01600000006</v>
      </c>
      <c r="J253" s="17">
        <f t="shared" si="22"/>
        <v>1421044.0640000002</v>
      </c>
      <c r="K253" s="14">
        <f t="shared" si="23"/>
        <v>132408125.56177162</v>
      </c>
    </row>
    <row r="254" spans="1:11" x14ac:dyDescent="0.3">
      <c r="A254" s="9" t="s">
        <v>16</v>
      </c>
      <c r="B254" s="9">
        <v>60</v>
      </c>
      <c r="C254" s="12" t="s">
        <v>422</v>
      </c>
      <c r="D254" s="12" t="s">
        <v>423</v>
      </c>
      <c r="E254" s="12" t="s">
        <v>424</v>
      </c>
      <c r="F254" s="23">
        <v>42129</v>
      </c>
      <c r="G254" s="14">
        <v>1668535.53</v>
      </c>
      <c r="H254" s="15">
        <f>G254*1.1*0.6</f>
        <v>1101233.4498000001</v>
      </c>
      <c r="I254" s="16">
        <f>H254/3</f>
        <v>367077.81660000002</v>
      </c>
      <c r="J254" s="17">
        <f t="shared" si="22"/>
        <v>1468311.2664000001</v>
      </c>
      <c r="K254" s="14">
        <f t="shared" si="23"/>
        <v>133876436.82817161</v>
      </c>
    </row>
    <row r="255" spans="1:11" x14ac:dyDescent="0.3">
      <c r="A255" s="9" t="s">
        <v>16</v>
      </c>
      <c r="B255" s="9" t="s">
        <v>37</v>
      </c>
      <c r="C255" s="12" t="s">
        <v>188</v>
      </c>
      <c r="D255" s="12" t="s">
        <v>189</v>
      </c>
      <c r="E255" s="21" t="s">
        <v>35</v>
      </c>
      <c r="F255" s="13">
        <v>42142</v>
      </c>
      <c r="G255" s="14">
        <v>777445.06</v>
      </c>
      <c r="H255" s="15">
        <f>G255*1.1*0.5*0.8</f>
        <v>342075.82640000008</v>
      </c>
      <c r="I255" s="16">
        <f>H255/50*15</f>
        <v>102622.74792000002</v>
      </c>
      <c r="J255" s="17">
        <f t="shared" si="22"/>
        <v>444698.57432000013</v>
      </c>
      <c r="K255" s="14">
        <f t="shared" si="23"/>
        <v>134321135.4024916</v>
      </c>
    </row>
    <row r="256" spans="1:11" x14ac:dyDescent="0.3">
      <c r="A256" s="9" t="s">
        <v>11</v>
      </c>
      <c r="B256" s="9">
        <v>60</v>
      </c>
      <c r="C256" s="12" t="s">
        <v>15</v>
      </c>
      <c r="D256" s="12" t="s">
        <v>425</v>
      </c>
      <c r="E256" s="12" t="s">
        <v>426</v>
      </c>
      <c r="F256" s="23">
        <v>42144</v>
      </c>
      <c r="G256" s="14">
        <v>1119548.78</v>
      </c>
      <c r="H256" s="15">
        <f>G256*1.1*0.6</f>
        <v>738902.19480000006</v>
      </c>
      <c r="I256" s="16">
        <f>H256/3</f>
        <v>246300.73160000003</v>
      </c>
      <c r="J256" s="17">
        <f t="shared" si="22"/>
        <v>985202.92640000011</v>
      </c>
      <c r="K256" s="14">
        <f t="shared" si="23"/>
        <v>135306338.32889161</v>
      </c>
    </row>
    <row r="257" spans="1:11" x14ac:dyDescent="0.3">
      <c r="A257" s="9" t="s">
        <v>82</v>
      </c>
      <c r="B257" s="9">
        <v>60</v>
      </c>
      <c r="C257" s="12" t="s">
        <v>408</v>
      </c>
      <c r="D257" s="12" t="s">
        <v>413</v>
      </c>
      <c r="E257" s="21" t="s">
        <v>427</v>
      </c>
      <c r="F257" s="13">
        <v>42150</v>
      </c>
      <c r="G257" s="14">
        <v>1731436.16</v>
      </c>
      <c r="H257" s="15">
        <f>G257*1.1*0.6</f>
        <v>1142747.8655999999</v>
      </c>
      <c r="I257" s="16">
        <f>H257/3</f>
        <v>380915.95519999997</v>
      </c>
      <c r="J257" s="17">
        <f t="shared" si="22"/>
        <v>1523663.8207999999</v>
      </c>
      <c r="K257" s="14">
        <f t="shared" si="23"/>
        <v>136830002.14969161</v>
      </c>
    </row>
    <row r="258" spans="1:11" x14ac:dyDescent="0.3">
      <c r="A258" s="9" t="s">
        <v>16</v>
      </c>
      <c r="B258" s="9">
        <v>60</v>
      </c>
      <c r="C258" s="12" t="s">
        <v>428</v>
      </c>
      <c r="D258" s="12" t="s">
        <v>429</v>
      </c>
      <c r="E258" s="12" t="s">
        <v>246</v>
      </c>
      <c r="F258" s="23">
        <v>42152</v>
      </c>
      <c r="G258" s="14">
        <v>792360.6</v>
      </c>
      <c r="H258" s="15">
        <f>G258*1.1*0.6</f>
        <v>522957.99599999998</v>
      </c>
      <c r="I258" s="16">
        <f>H258/3</f>
        <v>174319.33199999999</v>
      </c>
      <c r="J258" s="17">
        <f t="shared" si="22"/>
        <v>697277.32799999998</v>
      </c>
      <c r="K258" s="14">
        <f t="shared" si="23"/>
        <v>137527279.47769162</v>
      </c>
    </row>
    <row r="259" spans="1:11" x14ac:dyDescent="0.3">
      <c r="A259" s="9" t="s">
        <v>16</v>
      </c>
      <c r="B259" s="9" t="s">
        <v>184</v>
      </c>
      <c r="C259" s="12" t="s">
        <v>190</v>
      </c>
      <c r="D259" s="12" t="s">
        <v>191</v>
      </c>
      <c r="E259" s="21" t="s">
        <v>192</v>
      </c>
      <c r="F259" s="13">
        <v>42153</v>
      </c>
      <c r="G259" s="14">
        <v>313385.05</v>
      </c>
      <c r="H259" s="18">
        <v>131244.29999999999</v>
      </c>
      <c r="I259" s="14">
        <v>39373.29</v>
      </c>
      <c r="J259" s="17">
        <f t="shared" si="22"/>
        <v>170617.59</v>
      </c>
      <c r="K259" s="14">
        <f t="shared" si="23"/>
        <v>137697897.06769162</v>
      </c>
    </row>
    <row r="260" spans="1:11" x14ac:dyDescent="0.3">
      <c r="A260" s="9" t="s">
        <v>16</v>
      </c>
      <c r="B260" s="9" t="s">
        <v>64</v>
      </c>
      <c r="C260" s="12" t="s">
        <v>193</v>
      </c>
      <c r="D260" s="12" t="s">
        <v>194</v>
      </c>
      <c r="E260" s="21" t="s">
        <v>195</v>
      </c>
      <c r="F260" s="13">
        <v>42156</v>
      </c>
      <c r="G260" s="14">
        <v>172576.4</v>
      </c>
      <c r="H260" s="18">
        <f>G260*1.1*0.5</f>
        <v>94917.02</v>
      </c>
      <c r="I260" s="14">
        <f>H260/50*15</f>
        <v>28475.106</v>
      </c>
      <c r="J260" s="17">
        <f t="shared" ref="J260:J323" si="25">H260+I260</f>
        <v>123392.126</v>
      </c>
      <c r="K260" s="14">
        <f t="shared" ref="K260:K323" si="26">K259+J260</f>
        <v>137821289.19369161</v>
      </c>
    </row>
    <row r="261" spans="1:11" x14ac:dyDescent="0.3">
      <c r="A261" s="9" t="s">
        <v>16</v>
      </c>
      <c r="B261" s="9" t="s">
        <v>64</v>
      </c>
      <c r="C261" s="12" t="s">
        <v>22</v>
      </c>
      <c r="D261" s="12" t="s">
        <v>196</v>
      </c>
      <c r="E261" s="21" t="s">
        <v>197</v>
      </c>
      <c r="F261" s="13">
        <v>42158</v>
      </c>
      <c r="G261" s="14">
        <v>460350.38</v>
      </c>
      <c r="H261" s="18">
        <f>G261*1.1*0.5</f>
        <v>253192.70900000003</v>
      </c>
      <c r="I261" s="14">
        <f>H261/50*15</f>
        <v>75957.812700000009</v>
      </c>
      <c r="J261" s="17">
        <f t="shared" si="25"/>
        <v>329150.52170000004</v>
      </c>
      <c r="K261" s="14">
        <f t="shared" si="26"/>
        <v>138150439.71539161</v>
      </c>
    </row>
    <row r="262" spans="1:11" x14ac:dyDescent="0.3">
      <c r="A262" s="9" t="s">
        <v>16</v>
      </c>
      <c r="B262" s="9">
        <v>60</v>
      </c>
      <c r="C262" s="12" t="s">
        <v>269</v>
      </c>
      <c r="D262" s="12" t="s">
        <v>430</v>
      </c>
      <c r="E262" s="12" t="s">
        <v>35</v>
      </c>
      <c r="F262" s="23">
        <v>42158</v>
      </c>
      <c r="G262" s="14">
        <v>750870.39</v>
      </c>
      <c r="H262" s="15">
        <f>G262*1.1*0.6</f>
        <v>495574.45740000007</v>
      </c>
      <c r="I262" s="16">
        <f>H262/3</f>
        <v>165191.48580000002</v>
      </c>
      <c r="J262" s="17">
        <f t="shared" si="25"/>
        <v>660765.9432000001</v>
      </c>
      <c r="K262" s="14">
        <f t="shared" si="26"/>
        <v>138811205.6585916</v>
      </c>
    </row>
    <row r="263" spans="1:11" x14ac:dyDescent="0.3">
      <c r="A263" s="9" t="s">
        <v>82</v>
      </c>
      <c r="B263" s="9">
        <v>60</v>
      </c>
      <c r="C263" s="12" t="s">
        <v>272</v>
      </c>
      <c r="D263" s="12" t="s">
        <v>431</v>
      </c>
      <c r="E263" s="12" t="s">
        <v>432</v>
      </c>
      <c r="F263" s="23">
        <v>42174</v>
      </c>
      <c r="G263" s="14">
        <v>373835.47</v>
      </c>
      <c r="H263" s="15">
        <f>G263*1.1*0.6</f>
        <v>246731.41019999998</v>
      </c>
      <c r="I263" s="16">
        <f>H263/3</f>
        <v>82243.80339999999</v>
      </c>
      <c r="J263" s="17">
        <f t="shared" si="25"/>
        <v>328975.21359999996</v>
      </c>
      <c r="K263" s="14">
        <f t="shared" si="26"/>
        <v>139140180.87219161</v>
      </c>
    </row>
    <row r="264" spans="1:11" x14ac:dyDescent="0.3">
      <c r="A264" s="9" t="s">
        <v>20</v>
      </c>
      <c r="B264" s="9">
        <v>60</v>
      </c>
      <c r="C264" s="12" t="s">
        <v>119</v>
      </c>
      <c r="D264" s="12" t="s">
        <v>876</v>
      </c>
      <c r="E264" s="20" t="s">
        <v>877</v>
      </c>
      <c r="F264" s="13">
        <v>42198</v>
      </c>
      <c r="G264" s="14">
        <v>755026.16</v>
      </c>
      <c r="H264" s="18">
        <f>G264*1.1*0.6</f>
        <v>498317.26560000004</v>
      </c>
      <c r="I264" s="14">
        <f>H264/3</f>
        <v>166105.75520000001</v>
      </c>
      <c r="J264" s="19">
        <f t="shared" si="25"/>
        <v>664423.02080000006</v>
      </c>
      <c r="K264" s="14">
        <f t="shared" si="26"/>
        <v>139804603.8929916</v>
      </c>
    </row>
    <row r="265" spans="1:11" ht="21.9" x14ac:dyDescent="0.3">
      <c r="A265" s="9" t="s">
        <v>16</v>
      </c>
      <c r="B265" s="9">
        <v>40</v>
      </c>
      <c r="C265" s="12" t="s">
        <v>18</v>
      </c>
      <c r="D265" s="12" t="s">
        <v>198</v>
      </c>
      <c r="E265" s="21" t="s">
        <v>199</v>
      </c>
      <c r="F265" s="13">
        <v>42272</v>
      </c>
      <c r="G265" s="14">
        <v>439581.23</v>
      </c>
      <c r="H265" s="14">
        <v>212757.32</v>
      </c>
      <c r="I265" s="14"/>
      <c r="J265" s="19">
        <f t="shared" ref="J265:J286" si="27">H265</f>
        <v>212757.32</v>
      </c>
      <c r="K265" s="14">
        <f t="shared" si="26"/>
        <v>140017361.2129916</v>
      </c>
    </row>
    <row r="266" spans="1:11" x14ac:dyDescent="0.3">
      <c r="A266" s="9" t="s">
        <v>20</v>
      </c>
      <c r="B266" s="9">
        <v>40</v>
      </c>
      <c r="C266" s="12" t="s">
        <v>38</v>
      </c>
      <c r="D266" s="12" t="s">
        <v>200</v>
      </c>
      <c r="E266" s="21" t="s">
        <v>201</v>
      </c>
      <c r="F266" s="13">
        <v>42353</v>
      </c>
      <c r="G266" s="14">
        <v>147342.51999999999</v>
      </c>
      <c r="H266" s="14">
        <v>62473.23</v>
      </c>
      <c r="I266" s="14"/>
      <c r="J266" s="19">
        <f t="shared" si="27"/>
        <v>62473.23</v>
      </c>
      <c r="K266" s="14">
        <f t="shared" si="26"/>
        <v>140079834.44299158</v>
      </c>
    </row>
    <row r="267" spans="1:11" ht="21.9" x14ac:dyDescent="0.3">
      <c r="A267" s="9" t="s">
        <v>16</v>
      </c>
      <c r="B267" s="9">
        <v>40</v>
      </c>
      <c r="C267" s="12" t="s">
        <v>18</v>
      </c>
      <c r="D267" s="12" t="s">
        <v>202</v>
      </c>
      <c r="E267" s="21" t="s">
        <v>203</v>
      </c>
      <c r="F267" s="13">
        <v>42612</v>
      </c>
      <c r="G267" s="14">
        <v>207221.86</v>
      </c>
      <c r="H267" s="14">
        <v>82888.740000000005</v>
      </c>
      <c r="I267" s="14"/>
      <c r="J267" s="19">
        <f t="shared" si="27"/>
        <v>82888.740000000005</v>
      </c>
      <c r="K267" s="14">
        <f t="shared" si="26"/>
        <v>140162723.18299159</v>
      </c>
    </row>
    <row r="268" spans="1:11" x14ac:dyDescent="0.3">
      <c r="A268" s="9" t="s">
        <v>20</v>
      </c>
      <c r="B268" s="9" t="s">
        <v>204</v>
      </c>
      <c r="C268" s="12" t="s">
        <v>74</v>
      </c>
      <c r="D268" s="12" t="s">
        <v>205</v>
      </c>
      <c r="E268" s="21" t="s">
        <v>206</v>
      </c>
      <c r="F268" s="13">
        <v>42664</v>
      </c>
      <c r="G268" s="14">
        <v>1483459.72</v>
      </c>
      <c r="H268" s="14">
        <v>1435989.01</v>
      </c>
      <c r="I268" s="14"/>
      <c r="J268" s="19">
        <f t="shared" si="27"/>
        <v>1435989.01</v>
      </c>
      <c r="K268" s="14">
        <f t="shared" si="26"/>
        <v>141598712.19299158</v>
      </c>
    </row>
    <row r="269" spans="1:11" x14ac:dyDescent="0.3">
      <c r="A269" s="9" t="s">
        <v>20</v>
      </c>
      <c r="B269" s="9">
        <v>40</v>
      </c>
      <c r="C269" s="12" t="s">
        <v>208</v>
      </c>
      <c r="D269" s="12" t="s">
        <v>209</v>
      </c>
      <c r="E269" s="21" t="s">
        <v>210</v>
      </c>
      <c r="F269" s="13">
        <v>42718</v>
      </c>
      <c r="G269" s="14">
        <v>556807.1</v>
      </c>
      <c r="H269" s="14">
        <v>269494.63</v>
      </c>
      <c r="I269" s="14"/>
      <c r="J269" s="19">
        <f t="shared" si="27"/>
        <v>269494.63</v>
      </c>
      <c r="K269" s="14">
        <f t="shared" si="26"/>
        <v>141868206.82299158</v>
      </c>
    </row>
    <row r="270" spans="1:11" x14ac:dyDescent="0.3">
      <c r="A270" s="9" t="s">
        <v>20</v>
      </c>
      <c r="B270" s="9">
        <v>40</v>
      </c>
      <c r="C270" s="12" t="s">
        <v>23</v>
      </c>
      <c r="D270" s="12" t="s">
        <v>211</v>
      </c>
      <c r="E270" s="21" t="s">
        <v>212</v>
      </c>
      <c r="F270" s="13">
        <v>42724</v>
      </c>
      <c r="G270" s="14">
        <v>785481.71</v>
      </c>
      <c r="H270" s="14">
        <v>333044.25</v>
      </c>
      <c r="I270" s="14"/>
      <c r="J270" s="19">
        <f t="shared" si="27"/>
        <v>333044.25</v>
      </c>
      <c r="K270" s="14">
        <f t="shared" si="26"/>
        <v>142201251.07299158</v>
      </c>
    </row>
    <row r="271" spans="1:11" x14ac:dyDescent="0.3">
      <c r="A271" s="9" t="s">
        <v>16</v>
      </c>
      <c r="B271" s="9">
        <v>40</v>
      </c>
      <c r="C271" s="12" t="s">
        <v>18</v>
      </c>
      <c r="D271" s="12" t="s">
        <v>213</v>
      </c>
      <c r="E271" s="21" t="s">
        <v>214</v>
      </c>
      <c r="F271" s="13">
        <v>42738</v>
      </c>
      <c r="G271" s="14">
        <v>492848.45</v>
      </c>
      <c r="H271" s="14">
        <v>197139.38</v>
      </c>
      <c r="I271" s="14"/>
      <c r="J271" s="19">
        <f t="shared" si="27"/>
        <v>197139.38</v>
      </c>
      <c r="K271" s="14">
        <f t="shared" si="26"/>
        <v>142398390.45299158</v>
      </c>
    </row>
    <row r="272" spans="1:11" x14ac:dyDescent="0.3">
      <c r="A272" s="9" t="s">
        <v>16</v>
      </c>
      <c r="B272" s="9">
        <v>40</v>
      </c>
      <c r="C272" s="12" t="s">
        <v>18</v>
      </c>
      <c r="D272" s="12" t="s">
        <v>213</v>
      </c>
      <c r="E272" s="21" t="s">
        <v>215</v>
      </c>
      <c r="F272" s="13">
        <v>42738</v>
      </c>
      <c r="G272" s="14">
        <v>324102.65000000002</v>
      </c>
      <c r="H272" s="14">
        <v>129641.06</v>
      </c>
      <c r="I272" s="14"/>
      <c r="J272" s="19">
        <f t="shared" si="27"/>
        <v>129641.06</v>
      </c>
      <c r="K272" s="14">
        <f t="shared" si="26"/>
        <v>142528031.51299158</v>
      </c>
    </row>
    <row r="273" spans="1:11" x14ac:dyDescent="0.3">
      <c r="A273" s="9" t="s">
        <v>11</v>
      </c>
      <c r="B273" s="9">
        <v>40</v>
      </c>
      <c r="C273" s="12" t="s">
        <v>216</v>
      </c>
      <c r="D273" s="12" t="s">
        <v>217</v>
      </c>
      <c r="E273" s="21" t="s">
        <v>218</v>
      </c>
      <c r="F273" s="13">
        <v>42752</v>
      </c>
      <c r="G273" s="14">
        <v>211308.95</v>
      </c>
      <c r="H273" s="14">
        <v>89594.99</v>
      </c>
      <c r="I273" s="14"/>
      <c r="J273" s="19">
        <f t="shared" si="27"/>
        <v>89594.99</v>
      </c>
      <c r="K273" s="14">
        <f t="shared" si="26"/>
        <v>142617626.50299159</v>
      </c>
    </row>
    <row r="274" spans="1:11" x14ac:dyDescent="0.3">
      <c r="A274" s="33" t="s">
        <v>13</v>
      </c>
      <c r="B274" s="33">
        <v>80</v>
      </c>
      <c r="C274" s="34" t="s">
        <v>878</v>
      </c>
      <c r="D274" s="34" t="s">
        <v>458</v>
      </c>
      <c r="E274" s="35" t="s">
        <v>879</v>
      </c>
      <c r="F274" s="36">
        <v>42755</v>
      </c>
      <c r="G274" s="37">
        <v>1163948.26</v>
      </c>
      <c r="H274" s="38">
        <v>1126701.92</v>
      </c>
      <c r="I274" s="37"/>
      <c r="J274" s="39">
        <f t="shared" si="27"/>
        <v>1126701.92</v>
      </c>
      <c r="K274" s="14">
        <f t="shared" si="26"/>
        <v>143744328.42299157</v>
      </c>
    </row>
    <row r="275" spans="1:11" x14ac:dyDescent="0.3">
      <c r="A275" s="9" t="s">
        <v>16</v>
      </c>
      <c r="B275" s="9">
        <v>80</v>
      </c>
      <c r="C275" s="12" t="s">
        <v>297</v>
      </c>
      <c r="D275" s="12" t="s">
        <v>433</v>
      </c>
      <c r="E275" s="12" t="s">
        <v>434</v>
      </c>
      <c r="F275" s="23">
        <v>42800</v>
      </c>
      <c r="G275" s="14">
        <v>375373.76</v>
      </c>
      <c r="H275" s="18">
        <v>363361.8</v>
      </c>
      <c r="I275" s="14"/>
      <c r="J275" s="19">
        <f t="shared" si="27"/>
        <v>363361.8</v>
      </c>
      <c r="K275" s="14">
        <f t="shared" si="26"/>
        <v>144107690.22299159</v>
      </c>
    </row>
    <row r="276" spans="1:11" x14ac:dyDescent="0.3">
      <c r="A276" s="9" t="s">
        <v>16</v>
      </c>
      <c r="B276" s="9">
        <v>80</v>
      </c>
      <c r="C276" s="12" t="s">
        <v>422</v>
      </c>
      <c r="D276" s="12" t="s">
        <v>435</v>
      </c>
      <c r="E276" s="12" t="s">
        <v>436</v>
      </c>
      <c r="F276" s="23">
        <v>42800</v>
      </c>
      <c r="G276" s="14">
        <v>433013.56</v>
      </c>
      <c r="H276" s="18">
        <v>419157.13</v>
      </c>
      <c r="I276" s="14"/>
      <c r="J276" s="19">
        <f t="shared" si="27"/>
        <v>419157.13</v>
      </c>
      <c r="K276" s="14">
        <f t="shared" si="26"/>
        <v>144526847.35299158</v>
      </c>
    </row>
    <row r="277" spans="1:11" x14ac:dyDescent="0.3">
      <c r="A277" s="9" t="s">
        <v>16</v>
      </c>
      <c r="B277" s="9">
        <v>80</v>
      </c>
      <c r="C277" s="12" t="s">
        <v>27</v>
      </c>
      <c r="D277" s="12" t="s">
        <v>437</v>
      </c>
      <c r="E277" s="12" t="s">
        <v>438</v>
      </c>
      <c r="F277" s="23">
        <v>42816</v>
      </c>
      <c r="G277" s="14">
        <v>362951.31</v>
      </c>
      <c r="H277" s="18">
        <v>351336.87</v>
      </c>
      <c r="I277" s="14"/>
      <c r="J277" s="19">
        <f t="shared" si="27"/>
        <v>351336.87</v>
      </c>
      <c r="K277" s="14">
        <f t="shared" si="26"/>
        <v>144878184.22299159</v>
      </c>
    </row>
    <row r="278" spans="1:11" x14ac:dyDescent="0.3">
      <c r="A278" s="9" t="s">
        <v>13</v>
      </c>
      <c r="B278" s="9">
        <v>80</v>
      </c>
      <c r="C278" s="12" t="s">
        <v>14</v>
      </c>
      <c r="D278" s="12" t="s">
        <v>221</v>
      </c>
      <c r="E278" s="21" t="s">
        <v>195</v>
      </c>
      <c r="F278" s="13">
        <v>42818</v>
      </c>
      <c r="G278" s="14">
        <v>5036167</v>
      </c>
      <c r="H278" s="14">
        <v>4270669.62</v>
      </c>
      <c r="I278" s="14"/>
      <c r="J278" s="19">
        <f t="shared" si="27"/>
        <v>4270669.62</v>
      </c>
      <c r="K278" s="14">
        <f t="shared" si="26"/>
        <v>149148853.84299159</v>
      </c>
    </row>
    <row r="279" spans="1:11" x14ac:dyDescent="0.3">
      <c r="A279" s="9" t="s">
        <v>16</v>
      </c>
      <c r="B279" s="9">
        <v>80</v>
      </c>
      <c r="C279" s="12" t="s">
        <v>167</v>
      </c>
      <c r="D279" s="12" t="s">
        <v>245</v>
      </c>
      <c r="E279" s="12" t="s">
        <v>439</v>
      </c>
      <c r="F279" s="23">
        <v>42836</v>
      </c>
      <c r="G279" s="14">
        <v>500202.12</v>
      </c>
      <c r="H279" s="18">
        <v>484195.65</v>
      </c>
      <c r="I279" s="14"/>
      <c r="J279" s="19">
        <f t="shared" si="27"/>
        <v>484195.65</v>
      </c>
      <c r="K279" s="14">
        <f t="shared" si="26"/>
        <v>149633049.4929916</v>
      </c>
    </row>
    <row r="280" spans="1:11" x14ac:dyDescent="0.3">
      <c r="A280" s="9" t="s">
        <v>13</v>
      </c>
      <c r="B280" s="9">
        <v>80</v>
      </c>
      <c r="C280" s="12" t="s">
        <v>294</v>
      </c>
      <c r="D280" s="12" t="s">
        <v>440</v>
      </c>
      <c r="E280" s="12" t="s">
        <v>441</v>
      </c>
      <c r="F280" s="23">
        <v>42860</v>
      </c>
      <c r="G280" s="14">
        <v>1315525.68</v>
      </c>
      <c r="H280" s="18">
        <v>1273428.8600000001</v>
      </c>
      <c r="I280" s="14"/>
      <c r="J280" s="19">
        <f t="shared" si="27"/>
        <v>1273428.8600000001</v>
      </c>
      <c r="K280" s="14">
        <f t="shared" si="26"/>
        <v>150906478.35299161</v>
      </c>
    </row>
    <row r="281" spans="1:11" x14ac:dyDescent="0.3">
      <c r="A281" s="9" t="s">
        <v>11</v>
      </c>
      <c r="B281" s="9">
        <v>40</v>
      </c>
      <c r="C281" s="12" t="s">
        <v>222</v>
      </c>
      <c r="D281" s="12" t="s">
        <v>223</v>
      </c>
      <c r="E281" s="21" t="s">
        <v>35</v>
      </c>
      <c r="F281" s="13">
        <v>42888</v>
      </c>
      <c r="G281" s="14">
        <v>264033.91999999998</v>
      </c>
      <c r="H281" s="14">
        <v>111316.7</v>
      </c>
      <c r="I281" s="14"/>
      <c r="J281" s="19">
        <f t="shared" si="27"/>
        <v>111316.7</v>
      </c>
      <c r="K281" s="14">
        <f t="shared" si="26"/>
        <v>151017795.0529916</v>
      </c>
    </row>
    <row r="282" spans="1:11" x14ac:dyDescent="0.3">
      <c r="A282" s="9" t="s">
        <v>20</v>
      </c>
      <c r="B282" s="9">
        <v>40</v>
      </c>
      <c r="C282" s="12" t="s">
        <v>225</v>
      </c>
      <c r="D282" s="12" t="s">
        <v>226</v>
      </c>
      <c r="E282" s="21" t="s">
        <v>35</v>
      </c>
      <c r="F282" s="13">
        <v>42893</v>
      </c>
      <c r="G282" s="14">
        <v>193015.18</v>
      </c>
      <c r="H282" s="14">
        <v>81838.44</v>
      </c>
      <c r="I282" s="14"/>
      <c r="J282" s="19">
        <f t="shared" si="27"/>
        <v>81838.44</v>
      </c>
      <c r="K282" s="14">
        <f t="shared" si="26"/>
        <v>151099633.4929916</v>
      </c>
    </row>
    <row r="283" spans="1:11" x14ac:dyDescent="0.3">
      <c r="A283" s="9" t="s">
        <v>20</v>
      </c>
      <c r="B283" s="9">
        <v>40</v>
      </c>
      <c r="C283" s="12" t="s">
        <v>101</v>
      </c>
      <c r="D283" s="12" t="s">
        <v>227</v>
      </c>
      <c r="E283" s="21" t="s">
        <v>228</v>
      </c>
      <c r="F283" s="13">
        <v>42895</v>
      </c>
      <c r="G283" s="14">
        <v>176288.35</v>
      </c>
      <c r="H283" s="14">
        <v>75698.22</v>
      </c>
      <c r="I283" s="14"/>
      <c r="J283" s="19">
        <f t="shared" si="27"/>
        <v>75698.22</v>
      </c>
      <c r="K283" s="14">
        <f t="shared" si="26"/>
        <v>151175331.7129916</v>
      </c>
    </row>
    <row r="284" spans="1:11" x14ac:dyDescent="0.3">
      <c r="A284" s="9" t="s">
        <v>20</v>
      </c>
      <c r="B284" s="9" t="s">
        <v>229</v>
      </c>
      <c r="C284" s="12" t="s">
        <v>109</v>
      </c>
      <c r="D284" s="12" t="s">
        <v>110</v>
      </c>
      <c r="E284" s="21" t="s">
        <v>230</v>
      </c>
      <c r="F284" s="13">
        <v>42905</v>
      </c>
      <c r="G284" s="14">
        <v>60347.4</v>
      </c>
      <c r="H284" s="14">
        <v>58416.28</v>
      </c>
      <c r="I284" s="14"/>
      <c r="J284" s="19">
        <f t="shared" si="27"/>
        <v>58416.28</v>
      </c>
      <c r="K284" s="14">
        <f t="shared" si="26"/>
        <v>151233747.9929916</v>
      </c>
    </row>
    <row r="285" spans="1:11" ht="21.9" x14ac:dyDescent="0.3">
      <c r="A285" s="9" t="s">
        <v>16</v>
      </c>
      <c r="B285" s="9" t="s">
        <v>219</v>
      </c>
      <c r="C285" s="12" t="s">
        <v>18</v>
      </c>
      <c r="D285" s="12" t="s">
        <v>231</v>
      </c>
      <c r="E285" s="21" t="s">
        <v>232</v>
      </c>
      <c r="F285" s="13">
        <v>42907</v>
      </c>
      <c r="G285" s="14">
        <v>908679.2</v>
      </c>
      <c r="H285" s="14">
        <v>577919.97</v>
      </c>
      <c r="I285" s="14"/>
      <c r="J285" s="19">
        <f t="shared" si="27"/>
        <v>577919.97</v>
      </c>
      <c r="K285" s="14">
        <f t="shared" si="26"/>
        <v>151811667.9629916</v>
      </c>
    </row>
    <row r="286" spans="1:11" x14ac:dyDescent="0.3">
      <c r="A286" s="9" t="s">
        <v>11</v>
      </c>
      <c r="B286" s="9">
        <v>80</v>
      </c>
      <c r="C286" s="12" t="s">
        <v>444</v>
      </c>
      <c r="D286" s="12" t="s">
        <v>880</v>
      </c>
      <c r="E286" s="12" t="s">
        <v>220</v>
      </c>
      <c r="F286" s="23">
        <v>42912</v>
      </c>
      <c r="G286" s="14">
        <v>1222455.2</v>
      </c>
      <c r="H286" s="18">
        <v>1183336.6299999999</v>
      </c>
      <c r="I286" s="14"/>
      <c r="J286" s="19">
        <f t="shared" si="27"/>
        <v>1183336.6299999999</v>
      </c>
      <c r="K286" s="14">
        <f t="shared" si="26"/>
        <v>152995004.59299159</v>
      </c>
    </row>
    <row r="287" spans="1:11" hidden="1" x14ac:dyDescent="0.3">
      <c r="A287" s="10" t="s">
        <v>82</v>
      </c>
      <c r="B287" s="10">
        <v>60</v>
      </c>
      <c r="C287" s="24" t="s">
        <v>112</v>
      </c>
      <c r="D287" s="24" t="s">
        <v>447</v>
      </c>
      <c r="E287" s="25" t="s">
        <v>448</v>
      </c>
      <c r="F287" s="26">
        <v>40996</v>
      </c>
      <c r="G287" s="27">
        <v>256643</v>
      </c>
      <c r="H287" s="28">
        <f t="shared" ref="H287:H318" si="28">G287*1.1*0.6</f>
        <v>169384.38000000003</v>
      </c>
      <c r="I287" s="27">
        <f t="shared" ref="I287:I318" si="29">H287/3</f>
        <v>56461.460000000014</v>
      </c>
      <c r="J287" s="29">
        <f t="shared" ref="J287:J318" si="30">H287+I287</f>
        <v>225845.84000000005</v>
      </c>
      <c r="K287" s="16">
        <f t="shared" si="26"/>
        <v>153220850.43299159</v>
      </c>
    </row>
    <row r="288" spans="1:11" hidden="1" x14ac:dyDescent="0.3">
      <c r="A288" s="10" t="s">
        <v>11</v>
      </c>
      <c r="B288" s="10">
        <v>60</v>
      </c>
      <c r="C288" s="24" t="s">
        <v>15</v>
      </c>
      <c r="D288" s="24" t="s">
        <v>449</v>
      </c>
      <c r="E288" s="25" t="s">
        <v>450</v>
      </c>
      <c r="F288" s="26">
        <v>41002</v>
      </c>
      <c r="G288" s="27">
        <v>833742.33</v>
      </c>
      <c r="H288" s="28">
        <f t="shared" si="28"/>
        <v>550269.93780000007</v>
      </c>
      <c r="I288" s="27">
        <f t="shared" si="29"/>
        <v>183423.31260000003</v>
      </c>
      <c r="J288" s="29">
        <f t="shared" si="30"/>
        <v>733693.25040000014</v>
      </c>
      <c r="K288" s="16">
        <f t="shared" si="26"/>
        <v>153954543.6833916</v>
      </c>
    </row>
    <row r="289" spans="1:11" hidden="1" x14ac:dyDescent="0.3">
      <c r="A289" s="10" t="s">
        <v>20</v>
      </c>
      <c r="B289" s="10">
        <v>60</v>
      </c>
      <c r="C289" s="24" t="s">
        <v>451</v>
      </c>
      <c r="D289" s="24" t="s">
        <v>452</v>
      </c>
      <c r="E289" s="25" t="s">
        <v>33</v>
      </c>
      <c r="F289" s="26">
        <v>41010</v>
      </c>
      <c r="G289" s="27">
        <v>586376.93999999994</v>
      </c>
      <c r="H289" s="28">
        <f t="shared" si="28"/>
        <v>387008.78039999999</v>
      </c>
      <c r="I289" s="27">
        <f t="shared" si="29"/>
        <v>129002.9268</v>
      </c>
      <c r="J289" s="29">
        <f t="shared" si="30"/>
        <v>516011.7072</v>
      </c>
      <c r="K289" s="16">
        <f t="shared" si="26"/>
        <v>154470555.39059159</v>
      </c>
    </row>
    <row r="290" spans="1:11" hidden="1" x14ac:dyDescent="0.3">
      <c r="A290" s="10" t="s">
        <v>11</v>
      </c>
      <c r="B290" s="10">
        <v>60</v>
      </c>
      <c r="C290" s="24" t="s">
        <v>238</v>
      </c>
      <c r="D290" s="24" t="s">
        <v>458</v>
      </c>
      <c r="E290" s="25" t="s">
        <v>459</v>
      </c>
      <c r="F290" s="26">
        <v>41068</v>
      </c>
      <c r="G290" s="27">
        <v>426070.36</v>
      </c>
      <c r="H290" s="28">
        <f t="shared" si="28"/>
        <v>281206.4376</v>
      </c>
      <c r="I290" s="27">
        <f t="shared" si="29"/>
        <v>93735.479200000002</v>
      </c>
      <c r="J290" s="29">
        <f t="shared" si="30"/>
        <v>374941.91680000001</v>
      </c>
      <c r="K290" s="16">
        <f t="shared" si="26"/>
        <v>154845497.30739158</v>
      </c>
    </row>
    <row r="291" spans="1:11" hidden="1" x14ac:dyDescent="0.3">
      <c r="A291" s="10" t="s">
        <v>16</v>
      </c>
      <c r="B291" s="10">
        <v>60</v>
      </c>
      <c r="C291" s="24" t="s">
        <v>79</v>
      </c>
      <c r="D291" s="24" t="s">
        <v>468</v>
      </c>
      <c r="E291" s="25" t="s">
        <v>469</v>
      </c>
      <c r="F291" s="26">
        <v>41094</v>
      </c>
      <c r="G291" s="27">
        <v>78915</v>
      </c>
      <c r="H291" s="28">
        <f t="shared" si="28"/>
        <v>52083.9</v>
      </c>
      <c r="I291" s="27">
        <f t="shared" si="29"/>
        <v>17361.3</v>
      </c>
      <c r="J291" s="29">
        <f t="shared" si="30"/>
        <v>69445.2</v>
      </c>
      <c r="K291" s="16">
        <f t="shared" si="26"/>
        <v>154914942.50739157</v>
      </c>
    </row>
    <row r="292" spans="1:11" hidden="1" x14ac:dyDescent="0.3">
      <c r="A292" s="10" t="s">
        <v>13</v>
      </c>
      <c r="B292" s="10">
        <v>60</v>
      </c>
      <c r="C292" s="24" t="s">
        <v>233</v>
      </c>
      <c r="D292" s="24" t="s">
        <v>473</v>
      </c>
      <c r="E292" s="25" t="s">
        <v>474</v>
      </c>
      <c r="F292" s="26">
        <v>41115</v>
      </c>
      <c r="G292" s="27">
        <v>774929</v>
      </c>
      <c r="H292" s="28">
        <f t="shared" si="28"/>
        <v>511453.14</v>
      </c>
      <c r="I292" s="27">
        <f t="shared" si="29"/>
        <v>170484.38</v>
      </c>
      <c r="J292" s="29">
        <f t="shared" si="30"/>
        <v>681937.52</v>
      </c>
      <c r="K292" s="16">
        <f t="shared" si="26"/>
        <v>155596880.02739158</v>
      </c>
    </row>
    <row r="293" spans="1:11" hidden="1" x14ac:dyDescent="0.3">
      <c r="A293" s="10" t="s">
        <v>16</v>
      </c>
      <c r="B293" s="10">
        <v>60</v>
      </c>
      <c r="C293" s="24" t="s">
        <v>302</v>
      </c>
      <c r="D293" s="24" t="s">
        <v>475</v>
      </c>
      <c r="E293" s="25" t="s">
        <v>476</v>
      </c>
      <c r="F293" s="26">
        <v>41157</v>
      </c>
      <c r="G293" s="27">
        <v>260324</v>
      </c>
      <c r="H293" s="28">
        <f t="shared" si="28"/>
        <v>171813.84</v>
      </c>
      <c r="I293" s="27">
        <f t="shared" si="29"/>
        <v>57271.28</v>
      </c>
      <c r="J293" s="29">
        <f t="shared" si="30"/>
        <v>229085.12</v>
      </c>
      <c r="K293" s="16">
        <f t="shared" si="26"/>
        <v>155825965.14739159</v>
      </c>
    </row>
    <row r="294" spans="1:11" hidden="1" x14ac:dyDescent="0.3">
      <c r="A294" s="10" t="s">
        <v>16</v>
      </c>
      <c r="B294" s="10">
        <v>60</v>
      </c>
      <c r="C294" s="24" t="s">
        <v>477</v>
      </c>
      <c r="D294" s="24" t="s">
        <v>478</v>
      </c>
      <c r="E294" s="25" t="s">
        <v>479</v>
      </c>
      <c r="F294" s="26">
        <v>41158</v>
      </c>
      <c r="G294" s="27">
        <v>890389.58</v>
      </c>
      <c r="H294" s="28">
        <f t="shared" si="28"/>
        <v>587657.12280000001</v>
      </c>
      <c r="I294" s="27">
        <f t="shared" si="29"/>
        <v>195885.70759999999</v>
      </c>
      <c r="J294" s="29">
        <f t="shared" si="30"/>
        <v>783542.83039999998</v>
      </c>
      <c r="K294" s="16">
        <f t="shared" si="26"/>
        <v>156609507.97779158</v>
      </c>
    </row>
    <row r="295" spans="1:11" hidden="1" x14ac:dyDescent="0.3">
      <c r="A295" s="10" t="s">
        <v>16</v>
      </c>
      <c r="B295" s="10">
        <v>60</v>
      </c>
      <c r="C295" s="24" t="s">
        <v>252</v>
      </c>
      <c r="D295" s="24" t="s">
        <v>480</v>
      </c>
      <c r="E295" s="25" t="s">
        <v>481</v>
      </c>
      <c r="F295" s="26">
        <v>41159</v>
      </c>
      <c r="G295" s="27">
        <v>167280.45000000001</v>
      </c>
      <c r="H295" s="28">
        <f t="shared" si="28"/>
        <v>110405.09700000001</v>
      </c>
      <c r="I295" s="27">
        <f t="shared" si="29"/>
        <v>36801.699000000001</v>
      </c>
      <c r="J295" s="29">
        <f t="shared" si="30"/>
        <v>147206.796</v>
      </c>
      <c r="K295" s="16">
        <f t="shared" si="26"/>
        <v>156756714.77379158</v>
      </c>
    </row>
    <row r="296" spans="1:11" hidden="1" x14ac:dyDescent="0.3">
      <c r="A296" s="10" t="s">
        <v>13</v>
      </c>
      <c r="B296" s="10">
        <v>60</v>
      </c>
      <c r="C296" s="24" t="s">
        <v>482</v>
      </c>
      <c r="D296" s="24" t="s">
        <v>483</v>
      </c>
      <c r="E296" s="25" t="s">
        <v>484</v>
      </c>
      <c r="F296" s="26">
        <v>41163</v>
      </c>
      <c r="G296" s="27">
        <v>377320.14</v>
      </c>
      <c r="H296" s="28">
        <f t="shared" si="28"/>
        <v>249031.29240000001</v>
      </c>
      <c r="I296" s="27">
        <f t="shared" si="29"/>
        <v>83010.430800000002</v>
      </c>
      <c r="J296" s="29">
        <f t="shared" si="30"/>
        <v>332041.72320000001</v>
      </c>
      <c r="K296" s="16">
        <f t="shared" si="26"/>
        <v>157088756.49699157</v>
      </c>
    </row>
    <row r="297" spans="1:11" hidden="1" x14ac:dyDescent="0.3">
      <c r="A297" s="10" t="s">
        <v>13</v>
      </c>
      <c r="B297" s="10">
        <v>60</v>
      </c>
      <c r="C297" s="24" t="s">
        <v>485</v>
      </c>
      <c r="D297" s="24" t="s">
        <v>486</v>
      </c>
      <c r="E297" s="25" t="s">
        <v>484</v>
      </c>
      <c r="F297" s="26">
        <v>41163</v>
      </c>
      <c r="G297" s="27">
        <v>408628.22</v>
      </c>
      <c r="H297" s="28">
        <f t="shared" si="28"/>
        <v>269694.62520000001</v>
      </c>
      <c r="I297" s="27">
        <f t="shared" si="29"/>
        <v>89898.208400000003</v>
      </c>
      <c r="J297" s="29">
        <f t="shared" si="30"/>
        <v>359592.83360000001</v>
      </c>
      <c r="K297" s="16">
        <f t="shared" si="26"/>
        <v>157448349.33059159</v>
      </c>
    </row>
    <row r="298" spans="1:11" hidden="1" x14ac:dyDescent="0.3">
      <c r="A298" s="10" t="s">
        <v>16</v>
      </c>
      <c r="B298" s="10">
        <v>60</v>
      </c>
      <c r="C298" s="24" t="s">
        <v>302</v>
      </c>
      <c r="D298" s="24" t="s">
        <v>487</v>
      </c>
      <c r="E298" s="25" t="s">
        <v>488</v>
      </c>
      <c r="F298" s="26">
        <v>41201</v>
      </c>
      <c r="G298" s="27">
        <v>1211176.06</v>
      </c>
      <c r="H298" s="28">
        <f t="shared" si="28"/>
        <v>799376.19960000005</v>
      </c>
      <c r="I298" s="27">
        <f t="shared" si="29"/>
        <v>266458.73320000002</v>
      </c>
      <c r="J298" s="29">
        <f t="shared" si="30"/>
        <v>1065834.9328000001</v>
      </c>
      <c r="K298" s="16">
        <f t="shared" si="26"/>
        <v>158514184.26339158</v>
      </c>
    </row>
    <row r="299" spans="1:11" ht="21.9" hidden="1" x14ac:dyDescent="0.3">
      <c r="A299" s="10" t="s">
        <v>16</v>
      </c>
      <c r="B299" s="10">
        <v>60</v>
      </c>
      <c r="C299" s="24" t="s">
        <v>190</v>
      </c>
      <c r="D299" s="24" t="s">
        <v>492</v>
      </c>
      <c r="E299" s="30" t="s">
        <v>493</v>
      </c>
      <c r="F299" s="26">
        <v>41233</v>
      </c>
      <c r="G299" s="27">
        <v>78910</v>
      </c>
      <c r="H299" s="28">
        <f t="shared" si="28"/>
        <v>52080.6</v>
      </c>
      <c r="I299" s="27">
        <f t="shared" si="29"/>
        <v>17360.2</v>
      </c>
      <c r="J299" s="29">
        <f t="shared" si="30"/>
        <v>69440.800000000003</v>
      </c>
      <c r="K299" s="16">
        <f t="shared" si="26"/>
        <v>158583625.0633916</v>
      </c>
    </row>
    <row r="300" spans="1:11" ht="21.9" hidden="1" x14ac:dyDescent="0.3">
      <c r="A300" s="10" t="s">
        <v>82</v>
      </c>
      <c r="B300" s="10">
        <v>60</v>
      </c>
      <c r="C300" s="24" t="s">
        <v>501</v>
      </c>
      <c r="D300" s="30" t="s">
        <v>502</v>
      </c>
      <c r="E300" s="25" t="s">
        <v>503</v>
      </c>
      <c r="F300" s="26">
        <v>41285</v>
      </c>
      <c r="G300" s="27">
        <v>999171.05</v>
      </c>
      <c r="H300" s="28">
        <f t="shared" si="28"/>
        <v>659452.89300000004</v>
      </c>
      <c r="I300" s="27">
        <f t="shared" si="29"/>
        <v>219817.63100000002</v>
      </c>
      <c r="J300" s="29">
        <f t="shared" si="30"/>
        <v>879270.52400000009</v>
      </c>
      <c r="K300" s="16">
        <f t="shared" si="26"/>
        <v>159462895.58739159</v>
      </c>
    </row>
    <row r="301" spans="1:11" ht="21.9" hidden="1" x14ac:dyDescent="0.3">
      <c r="A301" s="10" t="s">
        <v>16</v>
      </c>
      <c r="B301" s="10">
        <v>60</v>
      </c>
      <c r="C301" s="24" t="s">
        <v>241</v>
      </c>
      <c r="D301" s="30" t="s">
        <v>504</v>
      </c>
      <c r="E301" s="25" t="s">
        <v>484</v>
      </c>
      <c r="F301" s="26">
        <v>41285</v>
      </c>
      <c r="G301" s="27">
        <v>823095.83</v>
      </c>
      <c r="H301" s="28">
        <f t="shared" si="28"/>
        <v>543243.24780000001</v>
      </c>
      <c r="I301" s="27">
        <f t="shared" si="29"/>
        <v>181081.08259999999</v>
      </c>
      <c r="J301" s="29">
        <f t="shared" si="30"/>
        <v>724324.33039999998</v>
      </c>
      <c r="K301" s="16">
        <f t="shared" si="26"/>
        <v>160187219.91779158</v>
      </c>
    </row>
    <row r="302" spans="1:11" hidden="1" x14ac:dyDescent="0.3">
      <c r="A302" s="10" t="s">
        <v>16</v>
      </c>
      <c r="B302" s="10">
        <v>60</v>
      </c>
      <c r="C302" s="30" t="s">
        <v>507</v>
      </c>
      <c r="D302" s="30" t="s">
        <v>508</v>
      </c>
      <c r="E302" s="25" t="s">
        <v>509</v>
      </c>
      <c r="F302" s="26">
        <v>41376</v>
      </c>
      <c r="G302" s="27">
        <v>746119.66</v>
      </c>
      <c r="H302" s="28">
        <f t="shared" si="28"/>
        <v>492438.97560000001</v>
      </c>
      <c r="I302" s="27">
        <f t="shared" si="29"/>
        <v>164146.32519999999</v>
      </c>
      <c r="J302" s="29">
        <f t="shared" si="30"/>
        <v>656585.30079999997</v>
      </c>
      <c r="K302" s="16">
        <f t="shared" si="26"/>
        <v>160843805.21859157</v>
      </c>
    </row>
    <row r="303" spans="1:11" ht="21.9" hidden="1" x14ac:dyDescent="0.3">
      <c r="A303" s="10" t="s">
        <v>82</v>
      </c>
      <c r="B303" s="10">
        <v>60</v>
      </c>
      <c r="C303" s="30" t="s">
        <v>501</v>
      </c>
      <c r="D303" s="30" t="s">
        <v>502</v>
      </c>
      <c r="E303" s="30" t="s">
        <v>510</v>
      </c>
      <c r="F303" s="26">
        <v>41380</v>
      </c>
      <c r="G303" s="27">
        <v>695151.86</v>
      </c>
      <c r="H303" s="28">
        <f t="shared" si="28"/>
        <v>458800.22760000004</v>
      </c>
      <c r="I303" s="27">
        <f t="shared" si="29"/>
        <v>152933.40920000002</v>
      </c>
      <c r="J303" s="29">
        <f t="shared" si="30"/>
        <v>611733.63680000009</v>
      </c>
      <c r="K303" s="16">
        <f t="shared" si="26"/>
        <v>161455538.85539156</v>
      </c>
    </row>
    <row r="304" spans="1:11" hidden="1" x14ac:dyDescent="0.3">
      <c r="A304" s="10" t="s">
        <v>82</v>
      </c>
      <c r="B304" s="10">
        <v>60</v>
      </c>
      <c r="C304" s="30" t="s">
        <v>511</v>
      </c>
      <c r="D304" s="30" t="s">
        <v>512</v>
      </c>
      <c r="E304" s="25" t="s">
        <v>33</v>
      </c>
      <c r="F304" s="26">
        <v>41394</v>
      </c>
      <c r="G304" s="27">
        <v>377375.9</v>
      </c>
      <c r="H304" s="28">
        <f t="shared" si="28"/>
        <v>249068.09400000001</v>
      </c>
      <c r="I304" s="27">
        <f t="shared" si="29"/>
        <v>83022.698000000004</v>
      </c>
      <c r="J304" s="29">
        <f t="shared" si="30"/>
        <v>332090.79200000002</v>
      </c>
      <c r="K304" s="16">
        <f t="shared" si="26"/>
        <v>161787629.64739156</v>
      </c>
    </row>
    <row r="305" spans="1:11" hidden="1" x14ac:dyDescent="0.3">
      <c r="A305" s="10" t="s">
        <v>20</v>
      </c>
      <c r="B305" s="10">
        <v>60</v>
      </c>
      <c r="C305" s="24" t="s">
        <v>321</v>
      </c>
      <c r="D305" s="30" t="s">
        <v>517</v>
      </c>
      <c r="E305" s="25" t="s">
        <v>518</v>
      </c>
      <c r="F305" s="31">
        <v>41421</v>
      </c>
      <c r="G305" s="27">
        <v>1304826.6599999999</v>
      </c>
      <c r="H305" s="28">
        <f t="shared" si="28"/>
        <v>861185.5956</v>
      </c>
      <c r="I305" s="27">
        <f t="shared" si="29"/>
        <v>287061.8652</v>
      </c>
      <c r="J305" s="29">
        <f t="shared" si="30"/>
        <v>1148247.4608</v>
      </c>
      <c r="K305" s="16">
        <f t="shared" si="26"/>
        <v>162935877.10819155</v>
      </c>
    </row>
    <row r="306" spans="1:11" ht="21.9" hidden="1" x14ac:dyDescent="0.3">
      <c r="A306" s="10" t="s">
        <v>13</v>
      </c>
      <c r="B306" s="10">
        <v>60</v>
      </c>
      <c r="C306" s="30" t="s">
        <v>46</v>
      </c>
      <c r="D306" s="30" t="s">
        <v>519</v>
      </c>
      <c r="E306" s="30" t="s">
        <v>520</v>
      </c>
      <c r="F306" s="26">
        <v>41430</v>
      </c>
      <c r="G306" s="27">
        <v>24400</v>
      </c>
      <c r="H306" s="28">
        <f t="shared" si="28"/>
        <v>16104.000000000002</v>
      </c>
      <c r="I306" s="27">
        <f t="shared" si="29"/>
        <v>5368.0000000000009</v>
      </c>
      <c r="J306" s="29">
        <f t="shared" si="30"/>
        <v>21472.000000000004</v>
      </c>
      <c r="K306" s="16">
        <f t="shared" si="26"/>
        <v>162957349.10819155</v>
      </c>
    </row>
    <row r="307" spans="1:11" hidden="1" x14ac:dyDescent="0.3">
      <c r="A307" s="10" t="s">
        <v>82</v>
      </c>
      <c r="B307" s="10">
        <v>60</v>
      </c>
      <c r="C307" s="30" t="s">
        <v>235</v>
      </c>
      <c r="D307" s="30" t="s">
        <v>462</v>
      </c>
      <c r="E307" s="25" t="s">
        <v>521</v>
      </c>
      <c r="F307" s="26">
        <v>41442</v>
      </c>
      <c r="G307" s="27">
        <v>1957430.42</v>
      </c>
      <c r="H307" s="28">
        <f t="shared" si="28"/>
        <v>1291904.0772000002</v>
      </c>
      <c r="I307" s="27">
        <f t="shared" si="29"/>
        <v>430634.69240000006</v>
      </c>
      <c r="J307" s="29">
        <f t="shared" si="30"/>
        <v>1722538.7696000002</v>
      </c>
      <c r="K307" s="16">
        <f t="shared" si="26"/>
        <v>164679887.87779155</v>
      </c>
    </row>
    <row r="308" spans="1:11" hidden="1" x14ac:dyDescent="0.3">
      <c r="A308" s="10" t="s">
        <v>82</v>
      </c>
      <c r="B308" s="10">
        <v>60</v>
      </c>
      <c r="C308" s="25" t="s">
        <v>523</v>
      </c>
      <c r="D308" s="25" t="s">
        <v>524</v>
      </c>
      <c r="E308" s="25" t="s">
        <v>525</v>
      </c>
      <c r="F308" s="26">
        <v>41459</v>
      </c>
      <c r="G308" s="27">
        <v>125117.75</v>
      </c>
      <c r="H308" s="28">
        <f t="shared" si="28"/>
        <v>82577.715000000011</v>
      </c>
      <c r="I308" s="27">
        <f t="shared" si="29"/>
        <v>27525.905000000002</v>
      </c>
      <c r="J308" s="29">
        <f t="shared" si="30"/>
        <v>110103.62000000001</v>
      </c>
      <c r="K308" s="16">
        <f t="shared" si="26"/>
        <v>164789991.49779156</v>
      </c>
    </row>
    <row r="309" spans="1:11" hidden="1" x14ac:dyDescent="0.3">
      <c r="A309" s="10" t="s">
        <v>16</v>
      </c>
      <c r="B309" s="10">
        <v>60</v>
      </c>
      <c r="C309" s="25" t="s">
        <v>526</v>
      </c>
      <c r="D309" s="30" t="s">
        <v>458</v>
      </c>
      <c r="E309" s="25" t="s">
        <v>527</v>
      </c>
      <c r="F309" s="26">
        <v>41473</v>
      </c>
      <c r="G309" s="27">
        <v>632994.44999999995</v>
      </c>
      <c r="H309" s="28">
        <f t="shared" si="28"/>
        <v>417776.337</v>
      </c>
      <c r="I309" s="27">
        <f t="shared" si="29"/>
        <v>139258.77900000001</v>
      </c>
      <c r="J309" s="29">
        <f t="shared" si="30"/>
        <v>557035.11600000004</v>
      </c>
      <c r="K309" s="16">
        <f t="shared" si="26"/>
        <v>165347026.61379156</v>
      </c>
    </row>
    <row r="310" spans="1:11" hidden="1" x14ac:dyDescent="0.3">
      <c r="A310" s="10" t="s">
        <v>20</v>
      </c>
      <c r="B310" s="10">
        <v>60</v>
      </c>
      <c r="C310" s="25" t="s">
        <v>36</v>
      </c>
      <c r="D310" s="30" t="s">
        <v>529</v>
      </c>
      <c r="E310" s="25" t="s">
        <v>530</v>
      </c>
      <c r="F310" s="26">
        <v>41479</v>
      </c>
      <c r="G310" s="27">
        <v>1088242.79</v>
      </c>
      <c r="H310" s="28">
        <f t="shared" si="28"/>
        <v>718240.24140000006</v>
      </c>
      <c r="I310" s="27">
        <f t="shared" si="29"/>
        <v>239413.41380000001</v>
      </c>
      <c r="J310" s="29">
        <f t="shared" si="30"/>
        <v>957653.65520000004</v>
      </c>
      <c r="K310" s="16">
        <f t="shared" si="26"/>
        <v>166304680.26899156</v>
      </c>
    </row>
    <row r="311" spans="1:11" hidden="1" x14ac:dyDescent="0.3">
      <c r="A311" s="10" t="s">
        <v>82</v>
      </c>
      <c r="B311" s="10">
        <v>60</v>
      </c>
      <c r="C311" s="25" t="s">
        <v>112</v>
      </c>
      <c r="D311" s="30" t="s">
        <v>531</v>
      </c>
      <c r="E311" s="25" t="s">
        <v>532</v>
      </c>
      <c r="F311" s="26">
        <v>41492</v>
      </c>
      <c r="G311" s="27">
        <v>578673.78</v>
      </c>
      <c r="H311" s="28">
        <f t="shared" si="28"/>
        <v>381924.6948</v>
      </c>
      <c r="I311" s="27">
        <f t="shared" si="29"/>
        <v>127308.2316</v>
      </c>
      <c r="J311" s="29">
        <f t="shared" si="30"/>
        <v>509232.9264</v>
      </c>
      <c r="K311" s="16">
        <f t="shared" si="26"/>
        <v>166813913.19539157</v>
      </c>
    </row>
    <row r="312" spans="1:11" hidden="1" x14ac:dyDescent="0.3">
      <c r="A312" s="10" t="s">
        <v>13</v>
      </c>
      <c r="B312" s="10">
        <v>60</v>
      </c>
      <c r="C312" s="30" t="s">
        <v>534</v>
      </c>
      <c r="D312" s="30" t="s">
        <v>535</v>
      </c>
      <c r="E312" s="25" t="s">
        <v>536</v>
      </c>
      <c r="F312" s="26">
        <v>41543</v>
      </c>
      <c r="G312" s="27">
        <v>859326.5</v>
      </c>
      <c r="H312" s="28">
        <f t="shared" si="28"/>
        <v>567155.49</v>
      </c>
      <c r="I312" s="27">
        <f t="shared" si="29"/>
        <v>189051.83</v>
      </c>
      <c r="J312" s="29">
        <f t="shared" si="30"/>
        <v>756207.32</v>
      </c>
      <c r="K312" s="16">
        <f t="shared" si="26"/>
        <v>167570120.51539156</v>
      </c>
    </row>
    <row r="313" spans="1:11" hidden="1" x14ac:dyDescent="0.3">
      <c r="A313" s="10" t="s">
        <v>82</v>
      </c>
      <c r="B313" s="10">
        <v>60</v>
      </c>
      <c r="C313" s="30" t="s">
        <v>224</v>
      </c>
      <c r="D313" s="30" t="s">
        <v>537</v>
      </c>
      <c r="E313" s="25" t="s">
        <v>242</v>
      </c>
      <c r="F313" s="26">
        <v>41561</v>
      </c>
      <c r="G313" s="27">
        <v>1002052.26</v>
      </c>
      <c r="H313" s="28">
        <f t="shared" si="28"/>
        <v>661354.49159999995</v>
      </c>
      <c r="I313" s="27">
        <f t="shared" si="29"/>
        <v>220451.49719999998</v>
      </c>
      <c r="J313" s="29">
        <f t="shared" si="30"/>
        <v>881805.98879999993</v>
      </c>
      <c r="K313" s="16">
        <f t="shared" si="26"/>
        <v>168451926.50419155</v>
      </c>
    </row>
    <row r="314" spans="1:11" hidden="1" x14ac:dyDescent="0.3">
      <c r="A314" s="10" t="s">
        <v>82</v>
      </c>
      <c r="B314" s="10">
        <v>60</v>
      </c>
      <c r="C314" s="30" t="s">
        <v>112</v>
      </c>
      <c r="D314" s="30" t="s">
        <v>538</v>
      </c>
      <c r="E314" s="25" t="s">
        <v>539</v>
      </c>
      <c r="F314" s="26">
        <v>41562</v>
      </c>
      <c r="G314" s="27">
        <v>100229</v>
      </c>
      <c r="H314" s="28">
        <f t="shared" si="28"/>
        <v>66151.14</v>
      </c>
      <c r="I314" s="27">
        <f t="shared" si="29"/>
        <v>22050.38</v>
      </c>
      <c r="J314" s="29">
        <f t="shared" si="30"/>
        <v>88201.52</v>
      </c>
      <c r="K314" s="16">
        <f t="shared" si="26"/>
        <v>168540128.02419156</v>
      </c>
    </row>
    <row r="315" spans="1:11" hidden="1" x14ac:dyDescent="0.3">
      <c r="A315" s="10" t="s">
        <v>82</v>
      </c>
      <c r="B315" s="10">
        <v>60</v>
      </c>
      <c r="C315" s="30" t="s">
        <v>546</v>
      </c>
      <c r="D315" s="30" t="s">
        <v>547</v>
      </c>
      <c r="E315" s="25" t="s">
        <v>548</v>
      </c>
      <c r="F315" s="26">
        <v>41564</v>
      </c>
      <c r="G315" s="27">
        <v>1299204.75</v>
      </c>
      <c r="H315" s="28">
        <f t="shared" si="28"/>
        <v>857475.13500000001</v>
      </c>
      <c r="I315" s="27">
        <f t="shared" si="29"/>
        <v>285825.04499999998</v>
      </c>
      <c r="J315" s="29">
        <f t="shared" si="30"/>
        <v>1143300.18</v>
      </c>
      <c r="K315" s="16">
        <f t="shared" si="26"/>
        <v>169683428.20419157</v>
      </c>
    </row>
    <row r="316" spans="1:11" ht="21.9" hidden="1" x14ac:dyDescent="0.3">
      <c r="A316" s="10" t="s">
        <v>16</v>
      </c>
      <c r="B316" s="10">
        <v>60</v>
      </c>
      <c r="C316" s="30" t="s">
        <v>549</v>
      </c>
      <c r="D316" s="30" t="s">
        <v>550</v>
      </c>
      <c r="E316" s="30" t="s">
        <v>551</v>
      </c>
      <c r="F316" s="26">
        <v>41565</v>
      </c>
      <c r="G316" s="27">
        <v>294370.11</v>
      </c>
      <c r="H316" s="28">
        <f t="shared" si="28"/>
        <v>194284.2726</v>
      </c>
      <c r="I316" s="27">
        <f t="shared" si="29"/>
        <v>64761.424200000001</v>
      </c>
      <c r="J316" s="29">
        <f t="shared" si="30"/>
        <v>259045.69680000001</v>
      </c>
      <c r="K316" s="16">
        <f t="shared" si="26"/>
        <v>169942473.90099156</v>
      </c>
    </row>
    <row r="317" spans="1:11" hidden="1" x14ac:dyDescent="0.3">
      <c r="A317" s="10" t="s">
        <v>20</v>
      </c>
      <c r="B317" s="10">
        <v>60</v>
      </c>
      <c r="C317" s="30" t="s">
        <v>225</v>
      </c>
      <c r="D317" s="30" t="s">
        <v>552</v>
      </c>
      <c r="E317" s="25" t="s">
        <v>553</v>
      </c>
      <c r="F317" s="26">
        <v>41575</v>
      </c>
      <c r="G317" s="27">
        <v>765368.18</v>
      </c>
      <c r="H317" s="28">
        <f t="shared" si="28"/>
        <v>505142.99880000006</v>
      </c>
      <c r="I317" s="27">
        <f t="shared" si="29"/>
        <v>168380.99960000001</v>
      </c>
      <c r="J317" s="29">
        <f t="shared" si="30"/>
        <v>673523.99840000004</v>
      </c>
      <c r="K317" s="16">
        <f t="shared" si="26"/>
        <v>170615997.89939156</v>
      </c>
    </row>
    <row r="318" spans="1:11" hidden="1" x14ac:dyDescent="0.3">
      <c r="A318" s="10" t="s">
        <v>16</v>
      </c>
      <c r="B318" s="10">
        <v>60</v>
      </c>
      <c r="C318" s="30" t="s">
        <v>554</v>
      </c>
      <c r="D318" s="30" t="s">
        <v>555</v>
      </c>
      <c r="E318" s="25" t="s">
        <v>556</v>
      </c>
      <c r="F318" s="26">
        <v>41576</v>
      </c>
      <c r="G318" s="27">
        <v>640359.82999999996</v>
      </c>
      <c r="H318" s="28">
        <f t="shared" si="28"/>
        <v>422637.48779999994</v>
      </c>
      <c r="I318" s="27">
        <f t="shared" si="29"/>
        <v>140879.16259999998</v>
      </c>
      <c r="J318" s="29">
        <f t="shared" si="30"/>
        <v>563516.65039999993</v>
      </c>
      <c r="K318" s="16">
        <f t="shared" si="26"/>
        <v>171179514.54979157</v>
      </c>
    </row>
    <row r="319" spans="1:11" hidden="1" x14ac:dyDescent="0.3">
      <c r="A319" s="10" t="s">
        <v>11</v>
      </c>
      <c r="B319" s="10">
        <v>60</v>
      </c>
      <c r="C319" s="30" t="s">
        <v>371</v>
      </c>
      <c r="D319" s="30" t="s">
        <v>478</v>
      </c>
      <c r="E319" s="25" t="s">
        <v>557</v>
      </c>
      <c r="F319" s="26">
        <v>41590</v>
      </c>
      <c r="G319" s="27">
        <v>320969.13</v>
      </c>
      <c r="H319" s="28">
        <f t="shared" ref="H319:H350" si="31">G319*1.1*0.6</f>
        <v>211839.62580000001</v>
      </c>
      <c r="I319" s="27">
        <f t="shared" ref="I319:I350" si="32">H319/3</f>
        <v>70613.208599999998</v>
      </c>
      <c r="J319" s="29">
        <f t="shared" ref="J319:J350" si="33">H319+I319</f>
        <v>282452.83439999999</v>
      </c>
      <c r="K319" s="16">
        <f t="shared" si="26"/>
        <v>171461967.38419157</v>
      </c>
    </row>
    <row r="320" spans="1:11" hidden="1" x14ac:dyDescent="0.3">
      <c r="A320" s="10" t="s">
        <v>11</v>
      </c>
      <c r="B320" s="10">
        <v>60</v>
      </c>
      <c r="C320" s="30" t="s">
        <v>561</v>
      </c>
      <c r="D320" s="30" t="s">
        <v>562</v>
      </c>
      <c r="E320" s="25" t="s">
        <v>464</v>
      </c>
      <c r="F320" s="26">
        <v>41618</v>
      </c>
      <c r="G320" s="27">
        <v>2005504.29</v>
      </c>
      <c r="H320" s="28">
        <f t="shared" si="31"/>
        <v>1323632.8314</v>
      </c>
      <c r="I320" s="27">
        <f t="shared" si="32"/>
        <v>441210.94380000001</v>
      </c>
      <c r="J320" s="29">
        <f t="shared" si="33"/>
        <v>1764843.7752</v>
      </c>
      <c r="K320" s="16">
        <f t="shared" si="26"/>
        <v>173226811.15939158</v>
      </c>
    </row>
    <row r="321" spans="1:11" ht="21.9" hidden="1" x14ac:dyDescent="0.3">
      <c r="A321" s="10" t="s">
        <v>16</v>
      </c>
      <c r="B321" s="10">
        <v>60</v>
      </c>
      <c r="C321" s="30" t="s">
        <v>193</v>
      </c>
      <c r="D321" s="30" t="s">
        <v>564</v>
      </c>
      <c r="E321" s="30" t="s">
        <v>565</v>
      </c>
      <c r="F321" s="26">
        <v>41631</v>
      </c>
      <c r="G321" s="27">
        <v>311686.59999999998</v>
      </c>
      <c r="H321" s="28">
        <f t="shared" si="31"/>
        <v>205713.15599999999</v>
      </c>
      <c r="I321" s="27">
        <f t="shared" si="32"/>
        <v>68571.051999999996</v>
      </c>
      <c r="J321" s="29">
        <f t="shared" si="33"/>
        <v>274284.20799999998</v>
      </c>
      <c r="K321" s="16">
        <f t="shared" si="26"/>
        <v>173501095.36739159</v>
      </c>
    </row>
    <row r="322" spans="1:11" hidden="1" x14ac:dyDescent="0.3">
      <c r="A322" s="10" t="s">
        <v>13</v>
      </c>
      <c r="B322" s="10">
        <v>60</v>
      </c>
      <c r="C322" s="30" t="s">
        <v>566</v>
      </c>
      <c r="D322" s="30" t="s">
        <v>567</v>
      </c>
      <c r="E322" s="25" t="s">
        <v>568</v>
      </c>
      <c r="F322" s="26">
        <v>41649</v>
      </c>
      <c r="G322" s="27">
        <v>1191184.8999999999</v>
      </c>
      <c r="H322" s="28">
        <f t="shared" si="31"/>
        <v>786182.03399999987</v>
      </c>
      <c r="I322" s="27">
        <f t="shared" si="32"/>
        <v>262060.67799999996</v>
      </c>
      <c r="J322" s="29">
        <f t="shared" si="33"/>
        <v>1048242.7119999998</v>
      </c>
      <c r="K322" s="16">
        <f t="shared" si="26"/>
        <v>174549338.0793916</v>
      </c>
    </row>
    <row r="323" spans="1:11" hidden="1" x14ac:dyDescent="0.3">
      <c r="A323" s="10" t="s">
        <v>16</v>
      </c>
      <c r="B323" s="10">
        <v>60</v>
      </c>
      <c r="C323" s="30" t="s">
        <v>569</v>
      </c>
      <c r="D323" s="30" t="s">
        <v>570</v>
      </c>
      <c r="E323" s="25" t="s">
        <v>571</v>
      </c>
      <c r="F323" s="26">
        <v>41660</v>
      </c>
      <c r="G323" s="27">
        <v>606257.9</v>
      </c>
      <c r="H323" s="28">
        <f t="shared" si="31"/>
        <v>400130.21400000004</v>
      </c>
      <c r="I323" s="27">
        <f t="shared" si="32"/>
        <v>133376.73800000001</v>
      </c>
      <c r="J323" s="29">
        <f t="shared" si="33"/>
        <v>533506.95200000005</v>
      </c>
      <c r="K323" s="16">
        <f t="shared" si="26"/>
        <v>175082845.03139159</v>
      </c>
    </row>
    <row r="324" spans="1:11" hidden="1" x14ac:dyDescent="0.3">
      <c r="A324" s="10" t="s">
        <v>16</v>
      </c>
      <c r="B324" s="10">
        <v>60</v>
      </c>
      <c r="C324" s="30" t="s">
        <v>422</v>
      </c>
      <c r="D324" s="30" t="s">
        <v>572</v>
      </c>
      <c r="E324" s="25" t="s">
        <v>573</v>
      </c>
      <c r="F324" s="26">
        <v>41663</v>
      </c>
      <c r="G324" s="27">
        <v>922824.96</v>
      </c>
      <c r="H324" s="28">
        <f t="shared" si="31"/>
        <v>609064.47360000003</v>
      </c>
      <c r="I324" s="27">
        <f t="shared" si="32"/>
        <v>203021.49120000002</v>
      </c>
      <c r="J324" s="29">
        <f t="shared" si="33"/>
        <v>812085.96480000007</v>
      </c>
      <c r="K324" s="16">
        <f t="shared" ref="K324:K387" si="34">K323+J324</f>
        <v>175894930.99619159</v>
      </c>
    </row>
    <row r="325" spans="1:11" hidden="1" x14ac:dyDescent="0.3">
      <c r="A325" s="10" t="s">
        <v>11</v>
      </c>
      <c r="B325" s="10">
        <v>60</v>
      </c>
      <c r="C325" s="30" t="s">
        <v>324</v>
      </c>
      <c r="D325" s="30" t="s">
        <v>466</v>
      </c>
      <c r="E325" s="25" t="s">
        <v>577</v>
      </c>
      <c r="F325" s="26">
        <v>41666</v>
      </c>
      <c r="G325" s="27">
        <v>1977894.72</v>
      </c>
      <c r="H325" s="28">
        <f t="shared" si="31"/>
        <v>1305410.5152</v>
      </c>
      <c r="I325" s="27">
        <f t="shared" si="32"/>
        <v>435136.83840000001</v>
      </c>
      <c r="J325" s="29">
        <f t="shared" si="33"/>
        <v>1740547.3536</v>
      </c>
      <c r="K325" s="16">
        <f t="shared" si="34"/>
        <v>177635478.34979159</v>
      </c>
    </row>
    <row r="326" spans="1:11" hidden="1" x14ac:dyDescent="0.3">
      <c r="A326" s="10" t="s">
        <v>82</v>
      </c>
      <c r="B326" s="10">
        <v>60</v>
      </c>
      <c r="C326" s="30" t="s">
        <v>158</v>
      </c>
      <c r="D326" s="30" t="s">
        <v>458</v>
      </c>
      <c r="E326" s="25" t="s">
        <v>578</v>
      </c>
      <c r="F326" s="26">
        <v>41673</v>
      </c>
      <c r="G326" s="27">
        <v>630819</v>
      </c>
      <c r="H326" s="28">
        <f t="shared" si="31"/>
        <v>416340.54</v>
      </c>
      <c r="I326" s="27">
        <f t="shared" si="32"/>
        <v>138780.18</v>
      </c>
      <c r="J326" s="29">
        <f t="shared" si="33"/>
        <v>555120.72</v>
      </c>
      <c r="K326" s="16">
        <f t="shared" si="34"/>
        <v>178190599.06979159</v>
      </c>
    </row>
    <row r="327" spans="1:11" hidden="1" x14ac:dyDescent="0.3">
      <c r="A327" s="10" t="s">
        <v>13</v>
      </c>
      <c r="B327" s="10">
        <v>60</v>
      </c>
      <c r="C327" s="30" t="s">
        <v>581</v>
      </c>
      <c r="D327" s="30" t="s">
        <v>582</v>
      </c>
      <c r="E327" s="25" t="s">
        <v>583</v>
      </c>
      <c r="F327" s="26">
        <v>41677</v>
      </c>
      <c r="G327" s="27">
        <v>318963.14</v>
      </c>
      <c r="H327" s="28">
        <f t="shared" si="31"/>
        <v>210515.67240000001</v>
      </c>
      <c r="I327" s="27">
        <f t="shared" si="32"/>
        <v>70171.890800000008</v>
      </c>
      <c r="J327" s="29">
        <f t="shared" si="33"/>
        <v>280687.56320000003</v>
      </c>
      <c r="K327" s="16">
        <f t="shared" si="34"/>
        <v>178471286.63299158</v>
      </c>
    </row>
    <row r="328" spans="1:11" hidden="1" x14ac:dyDescent="0.3">
      <c r="A328" s="10" t="s">
        <v>20</v>
      </c>
      <c r="B328" s="10">
        <v>60</v>
      </c>
      <c r="C328" s="30" t="s">
        <v>126</v>
      </c>
      <c r="D328" s="30" t="s">
        <v>584</v>
      </c>
      <c r="E328" s="25" t="s">
        <v>585</v>
      </c>
      <c r="F328" s="26">
        <v>41687</v>
      </c>
      <c r="G328" s="27">
        <v>262327.56</v>
      </c>
      <c r="H328" s="28">
        <f t="shared" si="31"/>
        <v>173136.18960000001</v>
      </c>
      <c r="I328" s="27">
        <f t="shared" si="32"/>
        <v>57712.063200000004</v>
      </c>
      <c r="J328" s="29">
        <f t="shared" si="33"/>
        <v>230848.25280000002</v>
      </c>
      <c r="K328" s="16">
        <f t="shared" si="34"/>
        <v>178702134.88579157</v>
      </c>
    </row>
    <row r="329" spans="1:11" hidden="1" x14ac:dyDescent="0.3">
      <c r="A329" s="10" t="s">
        <v>20</v>
      </c>
      <c r="B329" s="10">
        <v>60</v>
      </c>
      <c r="C329" s="30" t="s">
        <v>586</v>
      </c>
      <c r="D329" s="30" t="s">
        <v>587</v>
      </c>
      <c r="E329" s="25" t="s">
        <v>448</v>
      </c>
      <c r="F329" s="26">
        <v>41687</v>
      </c>
      <c r="G329" s="27">
        <v>445563</v>
      </c>
      <c r="H329" s="28">
        <f t="shared" si="31"/>
        <v>294071.58</v>
      </c>
      <c r="I329" s="27">
        <f t="shared" si="32"/>
        <v>98023.86</v>
      </c>
      <c r="J329" s="29">
        <f t="shared" si="33"/>
        <v>392095.44</v>
      </c>
      <c r="K329" s="16">
        <f t="shared" si="34"/>
        <v>179094230.32579157</v>
      </c>
    </row>
    <row r="330" spans="1:11" hidden="1" x14ac:dyDescent="0.3">
      <c r="A330" s="10" t="s">
        <v>82</v>
      </c>
      <c r="B330" s="10">
        <v>60</v>
      </c>
      <c r="C330" s="30" t="s">
        <v>112</v>
      </c>
      <c r="D330" s="30" t="s">
        <v>590</v>
      </c>
      <c r="E330" s="25" t="s">
        <v>33</v>
      </c>
      <c r="F330" s="26">
        <v>41688</v>
      </c>
      <c r="G330" s="27">
        <v>745763.5</v>
      </c>
      <c r="H330" s="28">
        <f t="shared" si="31"/>
        <v>492203.91000000003</v>
      </c>
      <c r="I330" s="27">
        <f t="shared" si="32"/>
        <v>164067.97</v>
      </c>
      <c r="J330" s="29">
        <f t="shared" si="33"/>
        <v>656271.88</v>
      </c>
      <c r="K330" s="16">
        <f t="shared" si="34"/>
        <v>179750502.20579156</v>
      </c>
    </row>
    <row r="331" spans="1:11" hidden="1" x14ac:dyDescent="0.3">
      <c r="A331" s="10" t="s">
        <v>13</v>
      </c>
      <c r="B331" s="10">
        <v>60</v>
      </c>
      <c r="C331" s="30" t="s">
        <v>591</v>
      </c>
      <c r="D331" s="30" t="s">
        <v>528</v>
      </c>
      <c r="E331" s="25" t="s">
        <v>448</v>
      </c>
      <c r="F331" s="26">
        <v>41704</v>
      </c>
      <c r="G331" s="27">
        <v>201594</v>
      </c>
      <c r="H331" s="28">
        <f t="shared" si="31"/>
        <v>133052.04</v>
      </c>
      <c r="I331" s="27">
        <f t="shared" si="32"/>
        <v>44350.68</v>
      </c>
      <c r="J331" s="29">
        <f t="shared" si="33"/>
        <v>177402.72</v>
      </c>
      <c r="K331" s="16">
        <f t="shared" si="34"/>
        <v>179927904.92579156</v>
      </c>
    </row>
    <row r="332" spans="1:11" hidden="1" x14ac:dyDescent="0.3">
      <c r="A332" s="10" t="s">
        <v>16</v>
      </c>
      <c r="B332" s="10">
        <v>60</v>
      </c>
      <c r="C332" s="30" t="s">
        <v>592</v>
      </c>
      <c r="D332" s="30" t="s">
        <v>593</v>
      </c>
      <c r="E332" s="25" t="s">
        <v>594</v>
      </c>
      <c r="F332" s="26">
        <v>41705</v>
      </c>
      <c r="G332" s="27">
        <v>928391</v>
      </c>
      <c r="H332" s="28">
        <f t="shared" si="31"/>
        <v>612738.06000000006</v>
      </c>
      <c r="I332" s="27">
        <f t="shared" si="32"/>
        <v>204246.02000000002</v>
      </c>
      <c r="J332" s="29">
        <f t="shared" si="33"/>
        <v>816984.08000000007</v>
      </c>
      <c r="K332" s="16">
        <f t="shared" si="34"/>
        <v>180744889.00579157</v>
      </c>
    </row>
    <row r="333" spans="1:11" hidden="1" x14ac:dyDescent="0.3">
      <c r="A333" s="10" t="s">
        <v>82</v>
      </c>
      <c r="B333" s="10">
        <v>60</v>
      </c>
      <c r="C333" s="30" t="s">
        <v>112</v>
      </c>
      <c r="D333" s="30" t="s">
        <v>590</v>
      </c>
      <c r="E333" s="25" t="s">
        <v>503</v>
      </c>
      <c r="F333" s="26">
        <v>41733</v>
      </c>
      <c r="G333" s="27">
        <v>993669.26</v>
      </c>
      <c r="H333" s="28">
        <f t="shared" si="31"/>
        <v>655821.71159999992</v>
      </c>
      <c r="I333" s="27">
        <f t="shared" si="32"/>
        <v>218607.23719999997</v>
      </c>
      <c r="J333" s="29">
        <f t="shared" si="33"/>
        <v>874428.9487999999</v>
      </c>
      <c r="K333" s="16">
        <f t="shared" si="34"/>
        <v>181619317.95459157</v>
      </c>
    </row>
    <row r="334" spans="1:11" hidden="1" x14ac:dyDescent="0.3">
      <c r="A334" s="10" t="s">
        <v>13</v>
      </c>
      <c r="B334" s="10">
        <v>60</v>
      </c>
      <c r="C334" s="30" t="s">
        <v>602</v>
      </c>
      <c r="D334" s="30" t="s">
        <v>603</v>
      </c>
      <c r="E334" s="25" t="s">
        <v>604</v>
      </c>
      <c r="F334" s="26">
        <v>41739</v>
      </c>
      <c r="G334" s="27">
        <v>167309.12</v>
      </c>
      <c r="H334" s="28">
        <f t="shared" si="31"/>
        <v>110424.0192</v>
      </c>
      <c r="I334" s="27">
        <f t="shared" si="32"/>
        <v>36808.006399999998</v>
      </c>
      <c r="J334" s="29">
        <f t="shared" si="33"/>
        <v>147232.02559999999</v>
      </c>
      <c r="K334" s="16">
        <f t="shared" si="34"/>
        <v>181766549.98019156</v>
      </c>
    </row>
    <row r="335" spans="1:11" hidden="1" x14ac:dyDescent="0.3">
      <c r="A335" s="10" t="s">
        <v>11</v>
      </c>
      <c r="B335" s="10">
        <v>60</v>
      </c>
      <c r="C335" s="30" t="s">
        <v>606</v>
      </c>
      <c r="D335" s="30" t="s">
        <v>607</v>
      </c>
      <c r="E335" s="25" t="s">
        <v>608</v>
      </c>
      <c r="F335" s="26">
        <v>41745</v>
      </c>
      <c r="G335" s="27">
        <v>62399.5</v>
      </c>
      <c r="H335" s="28">
        <f t="shared" si="31"/>
        <v>41183.670000000006</v>
      </c>
      <c r="I335" s="27">
        <f t="shared" si="32"/>
        <v>13727.890000000001</v>
      </c>
      <c r="J335" s="29">
        <f t="shared" si="33"/>
        <v>54911.560000000005</v>
      </c>
      <c r="K335" s="16">
        <f t="shared" si="34"/>
        <v>181821461.54019156</v>
      </c>
    </row>
    <row r="336" spans="1:11" hidden="1" x14ac:dyDescent="0.3">
      <c r="A336" s="10" t="s">
        <v>11</v>
      </c>
      <c r="B336" s="10">
        <v>60</v>
      </c>
      <c r="C336" s="30" t="s">
        <v>606</v>
      </c>
      <c r="D336" s="30" t="s">
        <v>607</v>
      </c>
      <c r="E336" s="25" t="s">
        <v>609</v>
      </c>
      <c r="F336" s="26">
        <v>41751</v>
      </c>
      <c r="G336" s="27">
        <v>35324</v>
      </c>
      <c r="H336" s="28">
        <f t="shared" si="31"/>
        <v>23313.84</v>
      </c>
      <c r="I336" s="27">
        <f t="shared" si="32"/>
        <v>7771.28</v>
      </c>
      <c r="J336" s="29">
        <f t="shared" si="33"/>
        <v>31085.119999999999</v>
      </c>
      <c r="K336" s="16">
        <f t="shared" si="34"/>
        <v>181852546.66019157</v>
      </c>
    </row>
    <row r="337" spans="1:11" hidden="1" x14ac:dyDescent="0.3">
      <c r="A337" s="10" t="s">
        <v>13</v>
      </c>
      <c r="B337" s="10">
        <v>60</v>
      </c>
      <c r="C337" s="30" t="s">
        <v>243</v>
      </c>
      <c r="D337" s="30" t="s">
        <v>613</v>
      </c>
      <c r="E337" s="25" t="s">
        <v>614</v>
      </c>
      <c r="F337" s="26">
        <v>41758</v>
      </c>
      <c r="G337" s="27">
        <v>61012.21</v>
      </c>
      <c r="H337" s="28">
        <f t="shared" si="31"/>
        <v>40268.058600000004</v>
      </c>
      <c r="I337" s="27">
        <f t="shared" si="32"/>
        <v>13422.686200000002</v>
      </c>
      <c r="J337" s="29">
        <f t="shared" si="33"/>
        <v>53690.744800000008</v>
      </c>
      <c r="K337" s="16">
        <f t="shared" si="34"/>
        <v>181906237.40499157</v>
      </c>
    </row>
    <row r="338" spans="1:11" hidden="1" x14ac:dyDescent="0.3">
      <c r="A338" s="10" t="s">
        <v>11</v>
      </c>
      <c r="B338" s="10">
        <v>60</v>
      </c>
      <c r="C338" s="30" t="s">
        <v>339</v>
      </c>
      <c r="D338" s="30" t="s">
        <v>617</v>
      </c>
      <c r="E338" s="25" t="s">
        <v>33</v>
      </c>
      <c r="F338" s="26">
        <v>41759</v>
      </c>
      <c r="G338" s="27">
        <v>291643.2</v>
      </c>
      <c r="H338" s="28">
        <f t="shared" si="31"/>
        <v>192484.51200000002</v>
      </c>
      <c r="I338" s="27">
        <f t="shared" si="32"/>
        <v>64161.504000000008</v>
      </c>
      <c r="J338" s="29">
        <f t="shared" si="33"/>
        <v>256646.01600000003</v>
      </c>
      <c r="K338" s="16">
        <f t="shared" si="34"/>
        <v>182162883.42099157</v>
      </c>
    </row>
    <row r="339" spans="1:11" hidden="1" x14ac:dyDescent="0.3">
      <c r="A339" s="10" t="s">
        <v>16</v>
      </c>
      <c r="B339" s="10">
        <v>60</v>
      </c>
      <c r="C339" s="30" t="s">
        <v>405</v>
      </c>
      <c r="D339" s="30" t="s">
        <v>618</v>
      </c>
      <c r="E339" s="25" t="s">
        <v>553</v>
      </c>
      <c r="F339" s="26">
        <v>41767</v>
      </c>
      <c r="G339" s="27">
        <v>871975.64</v>
      </c>
      <c r="H339" s="28">
        <f t="shared" si="31"/>
        <v>575503.92240000004</v>
      </c>
      <c r="I339" s="27">
        <f t="shared" si="32"/>
        <v>191834.64080000002</v>
      </c>
      <c r="J339" s="29">
        <f t="shared" si="33"/>
        <v>767338.56320000009</v>
      </c>
      <c r="K339" s="16">
        <f t="shared" si="34"/>
        <v>182930221.98419157</v>
      </c>
    </row>
    <row r="340" spans="1:11" hidden="1" x14ac:dyDescent="0.3">
      <c r="A340" s="10" t="s">
        <v>16</v>
      </c>
      <c r="B340" s="10">
        <v>60</v>
      </c>
      <c r="C340" s="30" t="s">
        <v>241</v>
      </c>
      <c r="D340" s="30" t="s">
        <v>619</v>
      </c>
      <c r="E340" s="25" t="s">
        <v>35</v>
      </c>
      <c r="F340" s="26">
        <v>41782</v>
      </c>
      <c r="G340" s="27">
        <v>1012286.89</v>
      </c>
      <c r="H340" s="28">
        <f t="shared" si="31"/>
        <v>668109.34740000009</v>
      </c>
      <c r="I340" s="27">
        <f t="shared" si="32"/>
        <v>222703.11580000003</v>
      </c>
      <c r="J340" s="29">
        <f t="shared" si="33"/>
        <v>890812.46320000011</v>
      </c>
      <c r="K340" s="16">
        <f t="shared" si="34"/>
        <v>183821034.44739157</v>
      </c>
    </row>
    <row r="341" spans="1:11" ht="21.9" hidden="1" x14ac:dyDescent="0.3">
      <c r="A341" s="10" t="s">
        <v>13</v>
      </c>
      <c r="B341" s="10">
        <v>60</v>
      </c>
      <c r="C341" s="25" t="s">
        <v>620</v>
      </c>
      <c r="D341" s="30" t="s">
        <v>621</v>
      </c>
      <c r="E341" s="30" t="s">
        <v>622</v>
      </c>
      <c r="F341" s="26">
        <v>41789</v>
      </c>
      <c r="G341" s="27">
        <v>954357.57</v>
      </c>
      <c r="H341" s="28">
        <f t="shared" si="31"/>
        <v>629875.99620000005</v>
      </c>
      <c r="I341" s="27">
        <f t="shared" si="32"/>
        <v>209958.66540000003</v>
      </c>
      <c r="J341" s="29">
        <f t="shared" si="33"/>
        <v>839834.66160000011</v>
      </c>
      <c r="K341" s="16">
        <f t="shared" si="34"/>
        <v>184660869.10899156</v>
      </c>
    </row>
    <row r="342" spans="1:11" hidden="1" x14ac:dyDescent="0.3">
      <c r="A342" s="10" t="s">
        <v>13</v>
      </c>
      <c r="B342" s="10">
        <v>60</v>
      </c>
      <c r="C342" s="30" t="s">
        <v>46</v>
      </c>
      <c r="D342" s="30" t="s">
        <v>623</v>
      </c>
      <c r="E342" s="25" t="s">
        <v>624</v>
      </c>
      <c r="F342" s="26">
        <v>41789</v>
      </c>
      <c r="G342" s="27">
        <v>600757.56999999995</v>
      </c>
      <c r="H342" s="28">
        <f t="shared" si="31"/>
        <v>396499.99619999999</v>
      </c>
      <c r="I342" s="27">
        <f t="shared" si="32"/>
        <v>132166.6654</v>
      </c>
      <c r="J342" s="29">
        <f t="shared" si="33"/>
        <v>528666.66159999999</v>
      </c>
      <c r="K342" s="16">
        <f t="shared" si="34"/>
        <v>185189535.77059156</v>
      </c>
    </row>
    <row r="343" spans="1:11" hidden="1" x14ac:dyDescent="0.3">
      <c r="A343" s="10" t="s">
        <v>13</v>
      </c>
      <c r="B343" s="10">
        <v>60</v>
      </c>
      <c r="C343" s="30" t="s">
        <v>46</v>
      </c>
      <c r="D343" s="30" t="s">
        <v>625</v>
      </c>
      <c r="E343" s="25" t="s">
        <v>484</v>
      </c>
      <c r="F343" s="26">
        <v>41789</v>
      </c>
      <c r="G343" s="27">
        <v>329606</v>
      </c>
      <c r="H343" s="28">
        <f t="shared" si="31"/>
        <v>217539.96000000002</v>
      </c>
      <c r="I343" s="27">
        <f t="shared" si="32"/>
        <v>72513.320000000007</v>
      </c>
      <c r="J343" s="29">
        <f t="shared" si="33"/>
        <v>290053.28000000003</v>
      </c>
      <c r="K343" s="16">
        <f t="shared" si="34"/>
        <v>185479589.05059156</v>
      </c>
    </row>
    <row r="344" spans="1:11" ht="21.9" hidden="1" x14ac:dyDescent="0.3">
      <c r="A344" s="10" t="s">
        <v>82</v>
      </c>
      <c r="B344" s="10">
        <v>60</v>
      </c>
      <c r="C344" s="30" t="s">
        <v>356</v>
      </c>
      <c r="D344" s="30" t="s">
        <v>626</v>
      </c>
      <c r="E344" s="25" t="s">
        <v>503</v>
      </c>
      <c r="F344" s="26">
        <v>41806</v>
      </c>
      <c r="G344" s="27">
        <v>834900.88</v>
      </c>
      <c r="H344" s="28">
        <f t="shared" si="31"/>
        <v>551034.5808</v>
      </c>
      <c r="I344" s="27">
        <f t="shared" si="32"/>
        <v>183678.1936</v>
      </c>
      <c r="J344" s="29">
        <f t="shared" si="33"/>
        <v>734712.77439999999</v>
      </c>
      <c r="K344" s="16">
        <f t="shared" si="34"/>
        <v>186214301.82499155</v>
      </c>
    </row>
    <row r="345" spans="1:11" hidden="1" x14ac:dyDescent="0.3">
      <c r="A345" s="10" t="s">
        <v>20</v>
      </c>
      <c r="B345" s="10">
        <v>60</v>
      </c>
      <c r="C345" s="30" t="s">
        <v>25</v>
      </c>
      <c r="D345" s="30" t="s">
        <v>632</v>
      </c>
      <c r="E345" s="25" t="s">
        <v>633</v>
      </c>
      <c r="F345" s="26">
        <v>41809</v>
      </c>
      <c r="G345" s="27">
        <v>157542.15</v>
      </c>
      <c r="H345" s="28">
        <f t="shared" si="31"/>
        <v>103977.819</v>
      </c>
      <c r="I345" s="27">
        <f t="shared" si="32"/>
        <v>34659.273000000001</v>
      </c>
      <c r="J345" s="29">
        <f t="shared" si="33"/>
        <v>138637.092</v>
      </c>
      <c r="K345" s="16">
        <f t="shared" si="34"/>
        <v>186352938.91699156</v>
      </c>
    </row>
    <row r="346" spans="1:11" hidden="1" x14ac:dyDescent="0.3">
      <c r="A346" s="10" t="s">
        <v>13</v>
      </c>
      <c r="B346" s="10">
        <v>60</v>
      </c>
      <c r="C346" s="30" t="s">
        <v>14</v>
      </c>
      <c r="D346" s="30" t="s">
        <v>466</v>
      </c>
      <c r="E346" s="25" t="s">
        <v>609</v>
      </c>
      <c r="F346" s="26">
        <v>41810</v>
      </c>
      <c r="G346" s="27">
        <v>308717.49</v>
      </c>
      <c r="H346" s="28">
        <f t="shared" si="31"/>
        <v>203753.5434</v>
      </c>
      <c r="I346" s="27">
        <f t="shared" si="32"/>
        <v>67917.847800000003</v>
      </c>
      <c r="J346" s="29">
        <f t="shared" si="33"/>
        <v>271671.39120000001</v>
      </c>
      <c r="K346" s="16">
        <f t="shared" si="34"/>
        <v>186624610.30819157</v>
      </c>
    </row>
    <row r="347" spans="1:11" hidden="1" x14ac:dyDescent="0.3">
      <c r="A347" s="10" t="s">
        <v>11</v>
      </c>
      <c r="B347" s="10">
        <v>60</v>
      </c>
      <c r="C347" s="30" t="s">
        <v>290</v>
      </c>
      <c r="D347" s="30" t="s">
        <v>635</v>
      </c>
      <c r="E347" s="25" t="s">
        <v>636</v>
      </c>
      <c r="F347" s="26">
        <v>41822</v>
      </c>
      <c r="G347" s="27">
        <v>380773.7</v>
      </c>
      <c r="H347" s="28">
        <f t="shared" si="31"/>
        <v>251310.64200000002</v>
      </c>
      <c r="I347" s="27">
        <f t="shared" si="32"/>
        <v>83770.214000000007</v>
      </c>
      <c r="J347" s="29">
        <f t="shared" si="33"/>
        <v>335080.85600000003</v>
      </c>
      <c r="K347" s="16">
        <f t="shared" si="34"/>
        <v>186959691.16419157</v>
      </c>
    </row>
    <row r="348" spans="1:11" hidden="1" x14ac:dyDescent="0.3">
      <c r="A348" s="10" t="s">
        <v>16</v>
      </c>
      <c r="B348" s="10">
        <v>60</v>
      </c>
      <c r="C348" s="30" t="s">
        <v>18</v>
      </c>
      <c r="D348" s="30" t="s">
        <v>639</v>
      </c>
      <c r="E348" s="25" t="s">
        <v>612</v>
      </c>
      <c r="F348" s="26">
        <v>41828</v>
      </c>
      <c r="G348" s="27">
        <v>80824.639999999999</v>
      </c>
      <c r="H348" s="28">
        <f t="shared" si="31"/>
        <v>53344.2624</v>
      </c>
      <c r="I348" s="27">
        <f t="shared" si="32"/>
        <v>17781.4208</v>
      </c>
      <c r="J348" s="29">
        <f t="shared" si="33"/>
        <v>71125.683199999999</v>
      </c>
      <c r="K348" s="16">
        <f t="shared" si="34"/>
        <v>187030816.84739158</v>
      </c>
    </row>
    <row r="349" spans="1:11" hidden="1" x14ac:dyDescent="0.3">
      <c r="A349" s="10" t="s">
        <v>13</v>
      </c>
      <c r="B349" s="10">
        <v>60</v>
      </c>
      <c r="C349" s="30" t="s">
        <v>207</v>
      </c>
      <c r="D349" s="30" t="s">
        <v>640</v>
      </c>
      <c r="E349" s="25" t="s">
        <v>357</v>
      </c>
      <c r="F349" s="26">
        <v>41835</v>
      </c>
      <c r="G349" s="27">
        <v>557270.07999999996</v>
      </c>
      <c r="H349" s="28">
        <f t="shared" si="31"/>
        <v>367798.25279999996</v>
      </c>
      <c r="I349" s="27">
        <f t="shared" si="32"/>
        <v>122599.41759999999</v>
      </c>
      <c r="J349" s="29">
        <f t="shared" si="33"/>
        <v>490397.67039999994</v>
      </c>
      <c r="K349" s="16">
        <f t="shared" si="34"/>
        <v>187521214.51779157</v>
      </c>
    </row>
    <row r="350" spans="1:11" ht="21.9" hidden="1" x14ac:dyDescent="0.3">
      <c r="A350" s="10" t="s">
        <v>16</v>
      </c>
      <c r="B350" s="10">
        <v>60</v>
      </c>
      <c r="C350" s="30" t="s">
        <v>641</v>
      </c>
      <c r="D350" s="30" t="s">
        <v>642</v>
      </c>
      <c r="E350" s="30" t="s">
        <v>643</v>
      </c>
      <c r="F350" s="26">
        <v>41841</v>
      </c>
      <c r="G350" s="27">
        <v>600106.38</v>
      </c>
      <c r="H350" s="28">
        <f t="shared" si="31"/>
        <v>396070.2108</v>
      </c>
      <c r="I350" s="27">
        <f t="shared" si="32"/>
        <v>132023.40359999999</v>
      </c>
      <c r="J350" s="29">
        <f t="shared" si="33"/>
        <v>528093.61439999996</v>
      </c>
      <c r="K350" s="16">
        <f t="shared" si="34"/>
        <v>188049308.13219157</v>
      </c>
    </row>
    <row r="351" spans="1:11" hidden="1" x14ac:dyDescent="0.3">
      <c r="A351" s="10" t="s">
        <v>20</v>
      </c>
      <c r="B351" s="10">
        <v>60</v>
      </c>
      <c r="C351" s="30" t="s">
        <v>25</v>
      </c>
      <c r="D351" s="30" t="s">
        <v>632</v>
      </c>
      <c r="E351" s="25" t="s">
        <v>539</v>
      </c>
      <c r="F351" s="26">
        <v>41843</v>
      </c>
      <c r="G351" s="27">
        <v>226023.5</v>
      </c>
      <c r="H351" s="28">
        <f t="shared" ref="H351:H382" si="35">G351*1.1*0.6</f>
        <v>149175.51</v>
      </c>
      <c r="I351" s="27">
        <f t="shared" ref="I351:I382" si="36">H351/3</f>
        <v>49725.170000000006</v>
      </c>
      <c r="J351" s="29">
        <f t="shared" ref="J351:J382" si="37">H351+I351</f>
        <v>198900.68000000002</v>
      </c>
      <c r="K351" s="16">
        <f t="shared" si="34"/>
        <v>188248208.81219158</v>
      </c>
    </row>
    <row r="352" spans="1:11" hidden="1" x14ac:dyDescent="0.3">
      <c r="A352" s="10" t="s">
        <v>20</v>
      </c>
      <c r="B352" s="10">
        <v>60</v>
      </c>
      <c r="C352" s="30" t="s">
        <v>644</v>
      </c>
      <c r="D352" s="30" t="s">
        <v>645</v>
      </c>
      <c r="E352" s="25" t="s">
        <v>646</v>
      </c>
      <c r="F352" s="26">
        <v>41843</v>
      </c>
      <c r="G352" s="27">
        <v>247875.20000000001</v>
      </c>
      <c r="H352" s="28">
        <f t="shared" si="35"/>
        <v>163597.63200000001</v>
      </c>
      <c r="I352" s="27">
        <f t="shared" si="36"/>
        <v>54532.544000000002</v>
      </c>
      <c r="J352" s="29">
        <f t="shared" si="37"/>
        <v>218130.17600000001</v>
      </c>
      <c r="K352" s="16">
        <f t="shared" si="34"/>
        <v>188466338.98819157</v>
      </c>
    </row>
    <row r="353" spans="1:11" ht="21.9" hidden="1" x14ac:dyDescent="0.3">
      <c r="A353" s="10" t="s">
        <v>16</v>
      </c>
      <c r="B353" s="10">
        <v>60</v>
      </c>
      <c r="C353" s="30" t="s">
        <v>190</v>
      </c>
      <c r="D353" s="30" t="s">
        <v>492</v>
      </c>
      <c r="E353" s="30" t="s">
        <v>647</v>
      </c>
      <c r="F353" s="26">
        <v>41845</v>
      </c>
      <c r="G353" s="27">
        <v>382357.34</v>
      </c>
      <c r="H353" s="28">
        <f t="shared" si="35"/>
        <v>252355.84440000003</v>
      </c>
      <c r="I353" s="27">
        <f t="shared" si="36"/>
        <v>84118.61480000001</v>
      </c>
      <c r="J353" s="29">
        <f t="shared" si="37"/>
        <v>336474.45920000004</v>
      </c>
      <c r="K353" s="16">
        <f t="shared" si="34"/>
        <v>188802813.44739157</v>
      </c>
    </row>
    <row r="354" spans="1:11" hidden="1" x14ac:dyDescent="0.3">
      <c r="A354" s="10" t="s">
        <v>16</v>
      </c>
      <c r="B354" s="10">
        <v>60</v>
      </c>
      <c r="C354" s="30" t="s">
        <v>190</v>
      </c>
      <c r="D354" s="30" t="s">
        <v>492</v>
      </c>
      <c r="E354" s="25" t="s">
        <v>648</v>
      </c>
      <c r="F354" s="26">
        <v>41845</v>
      </c>
      <c r="G354" s="27">
        <v>327768.7</v>
      </c>
      <c r="H354" s="28">
        <f t="shared" si="35"/>
        <v>216327.34200000003</v>
      </c>
      <c r="I354" s="27">
        <f t="shared" si="36"/>
        <v>72109.114000000016</v>
      </c>
      <c r="J354" s="29">
        <f t="shared" si="37"/>
        <v>288436.45600000006</v>
      </c>
      <c r="K354" s="16">
        <f t="shared" si="34"/>
        <v>189091249.90339157</v>
      </c>
    </row>
    <row r="355" spans="1:11" hidden="1" x14ac:dyDescent="0.3">
      <c r="A355" s="10" t="s">
        <v>20</v>
      </c>
      <c r="B355" s="10">
        <v>60</v>
      </c>
      <c r="C355" s="30" t="s">
        <v>325</v>
      </c>
      <c r="D355" s="30" t="s">
        <v>528</v>
      </c>
      <c r="E355" s="25" t="s">
        <v>652</v>
      </c>
      <c r="F355" s="26">
        <v>41855</v>
      </c>
      <c r="G355" s="27">
        <v>1065023.68</v>
      </c>
      <c r="H355" s="28">
        <f t="shared" si="35"/>
        <v>702915.62879999995</v>
      </c>
      <c r="I355" s="27">
        <f t="shared" si="36"/>
        <v>234305.20959999997</v>
      </c>
      <c r="J355" s="29">
        <f t="shared" si="37"/>
        <v>937220.83839999989</v>
      </c>
      <c r="K355" s="16">
        <f t="shared" si="34"/>
        <v>190028470.74179158</v>
      </c>
    </row>
    <row r="356" spans="1:11" ht="21.9" hidden="1" x14ac:dyDescent="0.3">
      <c r="A356" s="10" t="s">
        <v>16</v>
      </c>
      <c r="B356" s="10">
        <v>60</v>
      </c>
      <c r="C356" s="30" t="s">
        <v>302</v>
      </c>
      <c r="D356" s="30" t="s">
        <v>657</v>
      </c>
      <c r="E356" s="30" t="s">
        <v>658</v>
      </c>
      <c r="F356" s="26">
        <v>41885</v>
      </c>
      <c r="G356" s="27">
        <v>453052.95</v>
      </c>
      <c r="H356" s="28">
        <f t="shared" si="35"/>
        <v>299014.94700000004</v>
      </c>
      <c r="I356" s="27">
        <f t="shared" si="36"/>
        <v>99671.649000000019</v>
      </c>
      <c r="J356" s="29">
        <f t="shared" si="37"/>
        <v>398686.59600000008</v>
      </c>
      <c r="K356" s="16">
        <f t="shared" si="34"/>
        <v>190427157.33779156</v>
      </c>
    </row>
    <row r="357" spans="1:11" hidden="1" x14ac:dyDescent="0.3">
      <c r="A357" s="10" t="s">
        <v>20</v>
      </c>
      <c r="B357" s="10">
        <v>60</v>
      </c>
      <c r="C357" s="30" t="s">
        <v>25</v>
      </c>
      <c r="D357" s="30" t="s">
        <v>659</v>
      </c>
      <c r="E357" s="25" t="s">
        <v>612</v>
      </c>
      <c r="F357" s="26">
        <v>41890</v>
      </c>
      <c r="G357" s="27">
        <v>142228.24</v>
      </c>
      <c r="H357" s="28">
        <f t="shared" si="35"/>
        <v>93870.638400000011</v>
      </c>
      <c r="I357" s="27">
        <f t="shared" si="36"/>
        <v>31290.212800000005</v>
      </c>
      <c r="J357" s="29">
        <f t="shared" si="37"/>
        <v>125160.85120000002</v>
      </c>
      <c r="K357" s="16">
        <f t="shared" si="34"/>
        <v>190552318.18899158</v>
      </c>
    </row>
    <row r="358" spans="1:11" hidden="1" x14ac:dyDescent="0.3">
      <c r="A358" s="10" t="s">
        <v>82</v>
      </c>
      <c r="B358" s="10">
        <v>60</v>
      </c>
      <c r="C358" s="30" t="s">
        <v>358</v>
      </c>
      <c r="D358" s="30" t="s">
        <v>661</v>
      </c>
      <c r="E358" s="25" t="s">
        <v>662</v>
      </c>
      <c r="F358" s="26">
        <v>41898</v>
      </c>
      <c r="G358" s="27">
        <v>496966.3</v>
      </c>
      <c r="H358" s="28">
        <f t="shared" si="35"/>
        <v>327997.75800000003</v>
      </c>
      <c r="I358" s="27">
        <f t="shared" si="36"/>
        <v>109332.58600000001</v>
      </c>
      <c r="J358" s="29">
        <f t="shared" si="37"/>
        <v>437330.34400000004</v>
      </c>
      <c r="K358" s="16">
        <f t="shared" si="34"/>
        <v>190989648.53299159</v>
      </c>
    </row>
    <row r="359" spans="1:11" ht="21.9" hidden="1" x14ac:dyDescent="0.3">
      <c r="A359" s="10" t="s">
        <v>11</v>
      </c>
      <c r="B359" s="10">
        <v>60</v>
      </c>
      <c r="C359" s="30" t="s">
        <v>665</v>
      </c>
      <c r="D359" s="30" t="s">
        <v>663</v>
      </c>
      <c r="E359" s="30" t="s">
        <v>666</v>
      </c>
      <c r="F359" s="26">
        <v>41915</v>
      </c>
      <c r="G359" s="27">
        <v>922492.45</v>
      </c>
      <c r="H359" s="28">
        <f t="shared" si="35"/>
        <v>608845.01699999999</v>
      </c>
      <c r="I359" s="27">
        <f t="shared" si="36"/>
        <v>202948.33900000001</v>
      </c>
      <c r="J359" s="29">
        <f t="shared" si="37"/>
        <v>811793.35600000003</v>
      </c>
      <c r="K359" s="16">
        <f t="shared" si="34"/>
        <v>191801441.88899159</v>
      </c>
    </row>
    <row r="360" spans="1:11" hidden="1" x14ac:dyDescent="0.3">
      <c r="A360" s="10" t="s">
        <v>82</v>
      </c>
      <c r="B360" s="10">
        <v>60</v>
      </c>
      <c r="C360" s="30" t="s">
        <v>393</v>
      </c>
      <c r="D360" s="30" t="s">
        <v>667</v>
      </c>
      <c r="E360" s="25" t="s">
        <v>668</v>
      </c>
      <c r="F360" s="26">
        <v>41918</v>
      </c>
      <c r="G360" s="27">
        <v>761302.48</v>
      </c>
      <c r="H360" s="28">
        <f t="shared" si="35"/>
        <v>502459.63679999998</v>
      </c>
      <c r="I360" s="27">
        <f t="shared" si="36"/>
        <v>167486.54559999998</v>
      </c>
      <c r="J360" s="29">
        <f t="shared" si="37"/>
        <v>669946.18239999993</v>
      </c>
      <c r="K360" s="16">
        <f t="shared" si="34"/>
        <v>192471388.07139158</v>
      </c>
    </row>
    <row r="361" spans="1:11" hidden="1" x14ac:dyDescent="0.3">
      <c r="A361" s="10" t="s">
        <v>16</v>
      </c>
      <c r="B361" s="10">
        <v>60</v>
      </c>
      <c r="C361" s="30" t="s">
        <v>302</v>
      </c>
      <c r="D361" s="30" t="s">
        <v>669</v>
      </c>
      <c r="E361" s="25" t="s">
        <v>556</v>
      </c>
      <c r="F361" s="26">
        <v>41918</v>
      </c>
      <c r="G361" s="27">
        <v>1996273.26</v>
      </c>
      <c r="H361" s="28">
        <f t="shared" si="35"/>
        <v>1317540.3515999999</v>
      </c>
      <c r="I361" s="27">
        <f t="shared" si="36"/>
        <v>439180.11719999998</v>
      </c>
      <c r="J361" s="29">
        <f t="shared" si="37"/>
        <v>1756720.4687999999</v>
      </c>
      <c r="K361" s="16">
        <f t="shared" si="34"/>
        <v>194228108.54019159</v>
      </c>
    </row>
    <row r="362" spans="1:11" hidden="1" x14ac:dyDescent="0.3">
      <c r="A362" s="10" t="s">
        <v>13</v>
      </c>
      <c r="B362" s="10">
        <v>60</v>
      </c>
      <c r="C362" s="30" t="s">
        <v>244</v>
      </c>
      <c r="D362" s="30" t="s">
        <v>670</v>
      </c>
      <c r="E362" s="25" t="s">
        <v>35</v>
      </c>
      <c r="F362" s="26">
        <v>41935</v>
      </c>
      <c r="G362" s="27">
        <v>1639650</v>
      </c>
      <c r="H362" s="28">
        <f t="shared" si="35"/>
        <v>1082169</v>
      </c>
      <c r="I362" s="27">
        <f t="shared" si="36"/>
        <v>360723</v>
      </c>
      <c r="J362" s="29">
        <f t="shared" si="37"/>
        <v>1442892</v>
      </c>
      <c r="K362" s="16">
        <f t="shared" si="34"/>
        <v>195671000.54019159</v>
      </c>
    </row>
    <row r="363" spans="1:11" hidden="1" x14ac:dyDescent="0.3">
      <c r="A363" s="10" t="s">
        <v>20</v>
      </c>
      <c r="B363" s="10">
        <v>60</v>
      </c>
      <c r="C363" s="30" t="s">
        <v>34</v>
      </c>
      <c r="D363" s="30" t="s">
        <v>675</v>
      </c>
      <c r="E363" s="25" t="s">
        <v>676</v>
      </c>
      <c r="F363" s="26">
        <v>41953</v>
      </c>
      <c r="G363" s="27">
        <v>999680.53</v>
      </c>
      <c r="H363" s="28">
        <f t="shared" si="35"/>
        <v>659789.14980000001</v>
      </c>
      <c r="I363" s="27">
        <f t="shared" si="36"/>
        <v>219929.71660000001</v>
      </c>
      <c r="J363" s="29">
        <f t="shared" si="37"/>
        <v>879718.86640000006</v>
      </c>
      <c r="K363" s="16">
        <f t="shared" si="34"/>
        <v>196550719.40659159</v>
      </c>
    </row>
    <row r="364" spans="1:11" hidden="1" x14ac:dyDescent="0.3">
      <c r="A364" s="10" t="s">
        <v>16</v>
      </c>
      <c r="B364" s="10">
        <v>60</v>
      </c>
      <c r="C364" s="30" t="s">
        <v>17</v>
      </c>
      <c r="D364" s="30" t="s">
        <v>678</v>
      </c>
      <c r="E364" s="25" t="str">
        <f>E363</f>
        <v>Fase 6, lot 3b: interieurrestauratie</v>
      </c>
      <c r="F364" s="26">
        <v>41960</v>
      </c>
      <c r="G364" s="27">
        <v>412805.37</v>
      </c>
      <c r="H364" s="28">
        <f t="shared" si="35"/>
        <v>272451.5442</v>
      </c>
      <c r="I364" s="27">
        <f t="shared" si="36"/>
        <v>90817.181400000001</v>
      </c>
      <c r="J364" s="29">
        <f t="shared" si="37"/>
        <v>363268.72560000001</v>
      </c>
      <c r="K364" s="16">
        <f t="shared" si="34"/>
        <v>196913988.1321916</v>
      </c>
    </row>
    <row r="365" spans="1:11" hidden="1" x14ac:dyDescent="0.3">
      <c r="A365" s="10" t="s">
        <v>16</v>
      </c>
      <c r="B365" s="10">
        <v>60</v>
      </c>
      <c r="C365" s="30" t="s">
        <v>140</v>
      </c>
      <c r="D365" s="30" t="s">
        <v>683</v>
      </c>
      <c r="E365" s="25" t="s">
        <v>684</v>
      </c>
      <c r="F365" s="26">
        <v>41964</v>
      </c>
      <c r="G365" s="27">
        <v>376280.62</v>
      </c>
      <c r="H365" s="28">
        <f t="shared" si="35"/>
        <v>248345.20920000001</v>
      </c>
      <c r="I365" s="29">
        <f t="shared" si="36"/>
        <v>82781.736400000009</v>
      </c>
      <c r="J365" s="29">
        <f t="shared" si="37"/>
        <v>331126.94560000004</v>
      </c>
      <c r="K365" s="16">
        <f t="shared" si="34"/>
        <v>197245115.0777916</v>
      </c>
    </row>
    <row r="366" spans="1:11" hidden="1" x14ac:dyDescent="0.3">
      <c r="A366" s="10" t="s">
        <v>20</v>
      </c>
      <c r="B366" s="10">
        <v>60</v>
      </c>
      <c r="C366" s="30" t="s">
        <v>248</v>
      </c>
      <c r="D366" s="30" t="s">
        <v>685</v>
      </c>
      <c r="E366" s="25" t="s">
        <v>35</v>
      </c>
      <c r="F366" s="26">
        <v>41968</v>
      </c>
      <c r="G366" s="27">
        <v>950584.17</v>
      </c>
      <c r="H366" s="28">
        <f t="shared" si="35"/>
        <v>627385.55220000003</v>
      </c>
      <c r="I366" s="27">
        <f t="shared" si="36"/>
        <v>209128.51740000001</v>
      </c>
      <c r="J366" s="29">
        <f t="shared" si="37"/>
        <v>836514.06960000005</v>
      </c>
      <c r="K366" s="16">
        <f t="shared" si="34"/>
        <v>198081629.14739159</v>
      </c>
    </row>
    <row r="367" spans="1:11" hidden="1" x14ac:dyDescent="0.3">
      <c r="A367" s="10" t="s">
        <v>82</v>
      </c>
      <c r="B367" s="10">
        <v>60</v>
      </c>
      <c r="C367" s="30" t="s">
        <v>523</v>
      </c>
      <c r="D367" s="30" t="s">
        <v>686</v>
      </c>
      <c r="E367" s="25" t="s">
        <v>687</v>
      </c>
      <c r="F367" s="26">
        <v>41981</v>
      </c>
      <c r="G367" s="27">
        <v>1094574.27</v>
      </c>
      <c r="H367" s="28">
        <f t="shared" si="35"/>
        <v>722419.01820000005</v>
      </c>
      <c r="I367" s="27">
        <f t="shared" si="36"/>
        <v>240806.33940000003</v>
      </c>
      <c r="J367" s="29">
        <f t="shared" si="37"/>
        <v>963225.3576000001</v>
      </c>
      <c r="K367" s="16">
        <f t="shared" si="34"/>
        <v>199044854.50499159</v>
      </c>
    </row>
    <row r="368" spans="1:11" hidden="1" x14ac:dyDescent="0.3">
      <c r="A368" s="10" t="s">
        <v>16</v>
      </c>
      <c r="B368" s="10">
        <v>60</v>
      </c>
      <c r="C368" s="30" t="s">
        <v>252</v>
      </c>
      <c r="D368" s="30" t="s">
        <v>688</v>
      </c>
      <c r="E368" s="25" t="s">
        <v>503</v>
      </c>
      <c r="F368" s="26">
        <v>41981</v>
      </c>
      <c r="G368" s="27">
        <v>751553.53</v>
      </c>
      <c r="H368" s="28">
        <f t="shared" si="35"/>
        <v>496025.32980000007</v>
      </c>
      <c r="I368" s="27">
        <f t="shared" si="36"/>
        <v>165341.77660000001</v>
      </c>
      <c r="J368" s="29">
        <f t="shared" si="37"/>
        <v>661367.10640000005</v>
      </c>
      <c r="K368" s="16">
        <f t="shared" si="34"/>
        <v>199706221.6113916</v>
      </c>
    </row>
    <row r="369" spans="1:11" ht="21.9" hidden="1" x14ac:dyDescent="0.3">
      <c r="A369" s="10" t="s">
        <v>11</v>
      </c>
      <c r="B369" s="10">
        <v>60</v>
      </c>
      <c r="C369" s="30" t="s">
        <v>606</v>
      </c>
      <c r="D369" s="30" t="s">
        <v>689</v>
      </c>
      <c r="E369" s="30" t="s">
        <v>690</v>
      </c>
      <c r="F369" s="26">
        <v>41982</v>
      </c>
      <c r="G369" s="27">
        <v>189959.95</v>
      </c>
      <c r="H369" s="28">
        <f t="shared" si="35"/>
        <v>125373.56700000001</v>
      </c>
      <c r="I369" s="27">
        <f t="shared" si="36"/>
        <v>41791.189000000006</v>
      </c>
      <c r="J369" s="29">
        <f t="shared" si="37"/>
        <v>167164.75600000002</v>
      </c>
      <c r="K369" s="16">
        <f t="shared" si="34"/>
        <v>199873386.36739162</v>
      </c>
    </row>
    <row r="370" spans="1:11" hidden="1" x14ac:dyDescent="0.3">
      <c r="A370" s="10" t="s">
        <v>11</v>
      </c>
      <c r="B370" s="10">
        <v>60</v>
      </c>
      <c r="C370" s="30" t="s">
        <v>290</v>
      </c>
      <c r="D370" s="30" t="s">
        <v>635</v>
      </c>
      <c r="E370" s="25" t="s">
        <v>691</v>
      </c>
      <c r="F370" s="26">
        <v>41982</v>
      </c>
      <c r="G370" s="27">
        <v>144184.47</v>
      </c>
      <c r="H370" s="28">
        <f t="shared" si="35"/>
        <v>95161.750200000009</v>
      </c>
      <c r="I370" s="27">
        <f t="shared" si="36"/>
        <v>31720.583400000003</v>
      </c>
      <c r="J370" s="29">
        <f t="shared" si="37"/>
        <v>126882.33360000001</v>
      </c>
      <c r="K370" s="16">
        <f t="shared" si="34"/>
        <v>200000268.70099163</v>
      </c>
    </row>
    <row r="371" spans="1:11" hidden="1" x14ac:dyDescent="0.3">
      <c r="A371" s="10" t="s">
        <v>16</v>
      </c>
      <c r="B371" s="10">
        <v>60</v>
      </c>
      <c r="C371" s="30" t="s">
        <v>193</v>
      </c>
      <c r="D371" s="30" t="s">
        <v>692</v>
      </c>
      <c r="E371" s="25" t="s">
        <v>35</v>
      </c>
      <c r="F371" s="26">
        <v>41982</v>
      </c>
      <c r="G371" s="27">
        <v>1899214.57</v>
      </c>
      <c r="H371" s="28">
        <f t="shared" si="35"/>
        <v>1253481.6162</v>
      </c>
      <c r="I371" s="27">
        <f t="shared" si="36"/>
        <v>417827.20540000004</v>
      </c>
      <c r="J371" s="29">
        <f t="shared" si="37"/>
        <v>1671308.8216000001</v>
      </c>
      <c r="K371" s="16">
        <f t="shared" si="34"/>
        <v>201671577.52259162</v>
      </c>
    </row>
    <row r="372" spans="1:11" ht="21.9" hidden="1" x14ac:dyDescent="0.3">
      <c r="A372" s="10" t="s">
        <v>20</v>
      </c>
      <c r="B372" s="10">
        <v>60</v>
      </c>
      <c r="C372" s="30" t="s">
        <v>116</v>
      </c>
      <c r="D372" s="30" t="s">
        <v>645</v>
      </c>
      <c r="E372" s="30" t="s">
        <v>693</v>
      </c>
      <c r="F372" s="26">
        <v>41983</v>
      </c>
      <c r="G372" s="27">
        <v>97684.65</v>
      </c>
      <c r="H372" s="28">
        <f t="shared" si="35"/>
        <v>64471.868999999999</v>
      </c>
      <c r="I372" s="27">
        <f t="shared" si="36"/>
        <v>21490.623</v>
      </c>
      <c r="J372" s="29">
        <f t="shared" si="37"/>
        <v>85962.491999999998</v>
      </c>
      <c r="K372" s="16">
        <f t="shared" si="34"/>
        <v>201757540.01459163</v>
      </c>
    </row>
    <row r="373" spans="1:11" hidden="1" x14ac:dyDescent="0.3">
      <c r="A373" s="10" t="s">
        <v>11</v>
      </c>
      <c r="B373" s="10">
        <v>60</v>
      </c>
      <c r="C373" s="30" t="s">
        <v>239</v>
      </c>
      <c r="D373" s="30" t="s">
        <v>535</v>
      </c>
      <c r="E373" s="25" t="s">
        <v>694</v>
      </c>
      <c r="F373" s="26">
        <v>41983</v>
      </c>
      <c r="G373" s="27">
        <v>368914.79</v>
      </c>
      <c r="H373" s="28">
        <f t="shared" si="35"/>
        <v>243483.76140000002</v>
      </c>
      <c r="I373" s="27">
        <f t="shared" si="36"/>
        <v>81161.253800000006</v>
      </c>
      <c r="J373" s="29">
        <f t="shared" si="37"/>
        <v>324645.01520000002</v>
      </c>
      <c r="K373" s="16">
        <f t="shared" si="34"/>
        <v>202082185.02979162</v>
      </c>
    </row>
    <row r="374" spans="1:11" hidden="1" x14ac:dyDescent="0.3">
      <c r="A374" s="10" t="s">
        <v>20</v>
      </c>
      <c r="B374" s="10">
        <v>60</v>
      </c>
      <c r="C374" s="30" t="s">
        <v>586</v>
      </c>
      <c r="D374" s="30" t="s">
        <v>695</v>
      </c>
      <c r="E374" s="25" t="s">
        <v>696</v>
      </c>
      <c r="F374" s="26">
        <v>41984</v>
      </c>
      <c r="G374" s="27">
        <v>97995.199999999997</v>
      </c>
      <c r="H374" s="28">
        <f t="shared" si="35"/>
        <v>64676.831999999995</v>
      </c>
      <c r="I374" s="27">
        <f t="shared" si="36"/>
        <v>21558.944</v>
      </c>
      <c r="J374" s="29">
        <f t="shared" si="37"/>
        <v>86235.775999999998</v>
      </c>
      <c r="K374" s="16">
        <f t="shared" si="34"/>
        <v>202168420.80579162</v>
      </c>
    </row>
    <row r="375" spans="1:11" hidden="1" x14ac:dyDescent="0.3">
      <c r="A375" s="10" t="s">
        <v>20</v>
      </c>
      <c r="B375" s="10">
        <v>60</v>
      </c>
      <c r="C375" s="30" t="s">
        <v>21</v>
      </c>
      <c r="D375" s="30" t="s">
        <v>597</v>
      </c>
      <c r="E375" s="25" t="s">
        <v>609</v>
      </c>
      <c r="F375" s="26">
        <v>41989</v>
      </c>
      <c r="G375" s="27">
        <v>138112.4</v>
      </c>
      <c r="H375" s="28">
        <f t="shared" si="35"/>
        <v>91154.184000000008</v>
      </c>
      <c r="I375" s="27">
        <f t="shared" si="36"/>
        <v>30384.728000000003</v>
      </c>
      <c r="J375" s="29">
        <f t="shared" si="37"/>
        <v>121538.91200000001</v>
      </c>
      <c r="K375" s="16">
        <f t="shared" si="34"/>
        <v>202289959.71779162</v>
      </c>
    </row>
    <row r="376" spans="1:11" hidden="1" x14ac:dyDescent="0.3">
      <c r="A376" s="10" t="s">
        <v>11</v>
      </c>
      <c r="B376" s="10">
        <v>60</v>
      </c>
      <c r="C376" s="30" t="s">
        <v>222</v>
      </c>
      <c r="D376" s="30" t="s">
        <v>478</v>
      </c>
      <c r="E376" s="25" t="s">
        <v>443</v>
      </c>
      <c r="F376" s="26">
        <v>41990</v>
      </c>
      <c r="G376" s="27">
        <v>1271248</v>
      </c>
      <c r="H376" s="28">
        <f t="shared" si="35"/>
        <v>839023.68</v>
      </c>
      <c r="I376" s="27">
        <f t="shared" si="36"/>
        <v>279674.56</v>
      </c>
      <c r="J376" s="29">
        <f t="shared" si="37"/>
        <v>1118698.24</v>
      </c>
      <c r="K376" s="16">
        <f t="shared" si="34"/>
        <v>203408657.95779163</v>
      </c>
    </row>
    <row r="377" spans="1:11" ht="21.9" hidden="1" x14ac:dyDescent="0.3">
      <c r="A377" s="10" t="s">
        <v>82</v>
      </c>
      <c r="B377" s="10">
        <v>60</v>
      </c>
      <c r="C377" s="30" t="s">
        <v>700</v>
      </c>
      <c r="D377" s="30" t="s">
        <v>458</v>
      </c>
      <c r="E377" s="25" t="s">
        <v>701</v>
      </c>
      <c r="F377" s="26">
        <v>41990</v>
      </c>
      <c r="G377" s="27">
        <v>594065</v>
      </c>
      <c r="H377" s="28">
        <f t="shared" si="35"/>
        <v>392082.89999999997</v>
      </c>
      <c r="I377" s="27">
        <f t="shared" si="36"/>
        <v>130694.29999999999</v>
      </c>
      <c r="J377" s="29">
        <f t="shared" si="37"/>
        <v>522777.19999999995</v>
      </c>
      <c r="K377" s="16">
        <f t="shared" si="34"/>
        <v>203931435.15779161</v>
      </c>
    </row>
    <row r="378" spans="1:11" hidden="1" x14ac:dyDescent="0.3">
      <c r="A378" s="10" t="s">
        <v>13</v>
      </c>
      <c r="B378" s="10">
        <v>60</v>
      </c>
      <c r="C378" s="30" t="s">
        <v>566</v>
      </c>
      <c r="D378" s="30" t="s">
        <v>702</v>
      </c>
      <c r="E378" s="25" t="s">
        <v>674</v>
      </c>
      <c r="F378" s="26">
        <v>41991</v>
      </c>
      <c r="G378" s="27">
        <v>843115.08</v>
      </c>
      <c r="H378" s="28">
        <f t="shared" si="35"/>
        <v>556455.95279999997</v>
      </c>
      <c r="I378" s="27">
        <f t="shared" si="36"/>
        <v>185485.31759999998</v>
      </c>
      <c r="J378" s="29">
        <f t="shared" si="37"/>
        <v>741941.27039999992</v>
      </c>
      <c r="K378" s="16">
        <f t="shared" si="34"/>
        <v>204673376.4281916</v>
      </c>
    </row>
    <row r="379" spans="1:11" hidden="1" x14ac:dyDescent="0.3">
      <c r="A379" s="10" t="s">
        <v>13</v>
      </c>
      <c r="B379" s="10">
        <v>60</v>
      </c>
      <c r="C379" s="30" t="s">
        <v>703</v>
      </c>
      <c r="D379" s="30" t="s">
        <v>704</v>
      </c>
      <c r="E379" s="25" t="s">
        <v>705</v>
      </c>
      <c r="F379" s="26">
        <v>41991</v>
      </c>
      <c r="G379" s="27">
        <v>616029.9</v>
      </c>
      <c r="H379" s="28">
        <f t="shared" si="35"/>
        <v>406579.73400000005</v>
      </c>
      <c r="I379" s="27">
        <f t="shared" si="36"/>
        <v>135526.57800000001</v>
      </c>
      <c r="J379" s="29">
        <f t="shared" si="37"/>
        <v>542106.31200000003</v>
      </c>
      <c r="K379" s="16">
        <f t="shared" si="34"/>
        <v>205215482.74019161</v>
      </c>
    </row>
    <row r="380" spans="1:11" hidden="1" x14ac:dyDescent="0.3">
      <c r="A380" s="10" t="s">
        <v>11</v>
      </c>
      <c r="B380" s="10">
        <v>60</v>
      </c>
      <c r="C380" s="30" t="s">
        <v>713</v>
      </c>
      <c r="D380" s="30" t="s">
        <v>462</v>
      </c>
      <c r="E380" s="25" t="s">
        <v>714</v>
      </c>
      <c r="F380" s="26">
        <v>41992</v>
      </c>
      <c r="G380" s="27">
        <v>470140.24</v>
      </c>
      <c r="H380" s="28">
        <f t="shared" si="35"/>
        <v>310292.55839999998</v>
      </c>
      <c r="I380" s="27">
        <f t="shared" si="36"/>
        <v>103430.85279999999</v>
      </c>
      <c r="J380" s="29">
        <f t="shared" si="37"/>
        <v>413723.41119999997</v>
      </c>
      <c r="K380" s="16">
        <f t="shared" si="34"/>
        <v>205629206.1513916</v>
      </c>
    </row>
    <row r="381" spans="1:11" hidden="1" x14ac:dyDescent="0.3">
      <c r="A381" s="10" t="s">
        <v>11</v>
      </c>
      <c r="B381" s="10">
        <v>60</v>
      </c>
      <c r="C381" s="30" t="s">
        <v>715</v>
      </c>
      <c r="D381" s="30" t="s">
        <v>716</v>
      </c>
      <c r="E381" s="25" t="s">
        <v>717</v>
      </c>
      <c r="F381" s="26">
        <v>41992</v>
      </c>
      <c r="G381" s="27">
        <v>1870797.91</v>
      </c>
      <c r="H381" s="28">
        <f t="shared" si="35"/>
        <v>1234726.6206</v>
      </c>
      <c r="I381" s="27">
        <f t="shared" si="36"/>
        <v>411575.54019999999</v>
      </c>
      <c r="J381" s="29">
        <f t="shared" si="37"/>
        <v>1646302.1608</v>
      </c>
      <c r="K381" s="16">
        <f t="shared" si="34"/>
        <v>207275508.31219161</v>
      </c>
    </row>
    <row r="382" spans="1:11" hidden="1" x14ac:dyDescent="0.3">
      <c r="A382" s="10" t="s">
        <v>82</v>
      </c>
      <c r="B382" s="10">
        <v>60</v>
      </c>
      <c r="C382" s="30" t="s">
        <v>240</v>
      </c>
      <c r="D382" s="30" t="s">
        <v>458</v>
      </c>
      <c r="E382" s="25" t="s">
        <v>718</v>
      </c>
      <c r="F382" s="26">
        <v>41992</v>
      </c>
      <c r="G382" s="27">
        <v>1198947.45</v>
      </c>
      <c r="H382" s="28">
        <f t="shared" si="35"/>
        <v>791305.31700000004</v>
      </c>
      <c r="I382" s="27">
        <f t="shared" si="36"/>
        <v>263768.43900000001</v>
      </c>
      <c r="J382" s="29">
        <f t="shared" si="37"/>
        <v>1055073.7560000001</v>
      </c>
      <c r="K382" s="16">
        <f t="shared" si="34"/>
        <v>208330582.06819162</v>
      </c>
    </row>
    <row r="383" spans="1:11" hidden="1" x14ac:dyDescent="0.3">
      <c r="A383" s="10" t="s">
        <v>11</v>
      </c>
      <c r="B383" s="10">
        <v>60</v>
      </c>
      <c r="C383" s="30" t="s">
        <v>719</v>
      </c>
      <c r="D383" s="30" t="s">
        <v>587</v>
      </c>
      <c r="E383" s="25" t="s">
        <v>720</v>
      </c>
      <c r="F383" s="26">
        <v>41995</v>
      </c>
      <c r="G383" s="27">
        <v>1116900.76</v>
      </c>
      <c r="H383" s="28">
        <f t="shared" ref="H383:H414" si="38">G383*1.1*0.6</f>
        <v>737154.50160000008</v>
      </c>
      <c r="I383" s="27">
        <f t="shared" ref="I383:I414" si="39">H383/3</f>
        <v>245718.16720000003</v>
      </c>
      <c r="J383" s="29">
        <f t="shared" ref="J383:J414" si="40">H383+I383</f>
        <v>982872.6688000001</v>
      </c>
      <c r="K383" s="16">
        <f t="shared" si="34"/>
        <v>209313454.73699161</v>
      </c>
    </row>
    <row r="384" spans="1:11" hidden="1" x14ac:dyDescent="0.3">
      <c r="A384" s="10" t="s">
        <v>13</v>
      </c>
      <c r="B384" s="10">
        <v>60</v>
      </c>
      <c r="C384" s="30" t="s">
        <v>723</v>
      </c>
      <c r="D384" s="30" t="s">
        <v>724</v>
      </c>
      <c r="E384" s="25" t="s">
        <v>448</v>
      </c>
      <c r="F384" s="26">
        <v>41995</v>
      </c>
      <c r="G384" s="27">
        <v>173039</v>
      </c>
      <c r="H384" s="28">
        <f t="shared" si="38"/>
        <v>114205.74</v>
      </c>
      <c r="I384" s="27">
        <f t="shared" si="39"/>
        <v>38068.58</v>
      </c>
      <c r="J384" s="29">
        <f t="shared" si="40"/>
        <v>152274.32</v>
      </c>
      <c r="K384" s="16">
        <f t="shared" si="34"/>
        <v>209465729.05699161</v>
      </c>
    </row>
    <row r="385" spans="1:11" hidden="1" x14ac:dyDescent="0.3">
      <c r="A385" s="10" t="s">
        <v>16</v>
      </c>
      <c r="B385" s="10">
        <v>60</v>
      </c>
      <c r="C385" s="30" t="s">
        <v>727</v>
      </c>
      <c r="D385" s="30" t="s">
        <v>728</v>
      </c>
      <c r="E385" s="25" t="s">
        <v>729</v>
      </c>
      <c r="F385" s="26">
        <v>41996</v>
      </c>
      <c r="G385" s="27">
        <v>148468.54999999999</v>
      </c>
      <c r="H385" s="28">
        <f t="shared" si="38"/>
        <v>97989.243000000002</v>
      </c>
      <c r="I385" s="27">
        <f t="shared" si="39"/>
        <v>32663.081000000002</v>
      </c>
      <c r="J385" s="29">
        <f t="shared" si="40"/>
        <v>130652.32400000001</v>
      </c>
      <c r="K385" s="16">
        <f t="shared" si="34"/>
        <v>209596381.38099161</v>
      </c>
    </row>
    <row r="386" spans="1:11" hidden="1" x14ac:dyDescent="0.3">
      <c r="A386" s="10" t="s">
        <v>82</v>
      </c>
      <c r="B386" s="10">
        <v>60</v>
      </c>
      <c r="C386" s="30" t="s">
        <v>731</v>
      </c>
      <c r="D386" s="30" t="s">
        <v>732</v>
      </c>
      <c r="E386" s="25" t="s">
        <v>733</v>
      </c>
      <c r="F386" s="26">
        <v>41996</v>
      </c>
      <c r="G386" s="27">
        <v>428873.78</v>
      </c>
      <c r="H386" s="28">
        <f t="shared" si="38"/>
        <v>283056.6948</v>
      </c>
      <c r="I386" s="27">
        <f t="shared" si="39"/>
        <v>94352.231599999999</v>
      </c>
      <c r="J386" s="29">
        <f t="shared" si="40"/>
        <v>377408.9264</v>
      </c>
      <c r="K386" s="16">
        <f t="shared" si="34"/>
        <v>209973790.30739161</v>
      </c>
    </row>
    <row r="387" spans="1:11" hidden="1" x14ac:dyDescent="0.3">
      <c r="A387" s="10" t="s">
        <v>11</v>
      </c>
      <c r="B387" s="10">
        <v>60</v>
      </c>
      <c r="C387" s="30" t="s">
        <v>734</v>
      </c>
      <c r="D387" s="30" t="s">
        <v>735</v>
      </c>
      <c r="E387" s="25" t="s">
        <v>736</v>
      </c>
      <c r="F387" s="26">
        <v>41996</v>
      </c>
      <c r="G387" s="27">
        <v>955426.4</v>
      </c>
      <c r="H387" s="28">
        <f t="shared" si="38"/>
        <v>630581.424</v>
      </c>
      <c r="I387" s="27">
        <f t="shared" si="39"/>
        <v>210193.80799999999</v>
      </c>
      <c r="J387" s="29">
        <f t="shared" si="40"/>
        <v>840775.23199999996</v>
      </c>
      <c r="K387" s="16">
        <f t="shared" si="34"/>
        <v>210814565.53939161</v>
      </c>
    </row>
    <row r="388" spans="1:11" hidden="1" x14ac:dyDescent="0.3">
      <c r="A388" s="10" t="s">
        <v>13</v>
      </c>
      <c r="B388" s="10">
        <v>60</v>
      </c>
      <c r="C388" s="30" t="s">
        <v>703</v>
      </c>
      <c r="D388" s="30" t="s">
        <v>704</v>
      </c>
      <c r="E388" s="25" t="s">
        <v>448</v>
      </c>
      <c r="F388" s="26">
        <v>41996</v>
      </c>
      <c r="G388" s="27">
        <v>202707</v>
      </c>
      <c r="H388" s="28">
        <f t="shared" si="38"/>
        <v>133786.62</v>
      </c>
      <c r="I388" s="27">
        <f t="shared" si="39"/>
        <v>44595.54</v>
      </c>
      <c r="J388" s="29">
        <f t="shared" si="40"/>
        <v>178382.16</v>
      </c>
      <c r="K388" s="16">
        <f t="shared" ref="K388:K451" si="41">K387+J388</f>
        <v>210992947.6993916</v>
      </c>
    </row>
    <row r="389" spans="1:11" hidden="1" x14ac:dyDescent="0.3">
      <c r="A389" s="10" t="s">
        <v>20</v>
      </c>
      <c r="B389" s="10">
        <v>60</v>
      </c>
      <c r="C389" s="30" t="s">
        <v>34</v>
      </c>
      <c r="D389" s="30" t="s">
        <v>737</v>
      </c>
      <c r="E389" s="25" t="s">
        <v>448</v>
      </c>
      <c r="F389" s="26">
        <v>41997</v>
      </c>
      <c r="G389" s="27">
        <v>280077.7</v>
      </c>
      <c r="H389" s="28">
        <f t="shared" si="38"/>
        <v>184851.28200000001</v>
      </c>
      <c r="I389" s="27">
        <f t="shared" si="39"/>
        <v>61617.094000000005</v>
      </c>
      <c r="J389" s="29">
        <f t="shared" si="40"/>
        <v>246468.37600000002</v>
      </c>
      <c r="K389" s="16">
        <f t="shared" si="41"/>
        <v>211239416.07539159</v>
      </c>
    </row>
    <row r="390" spans="1:11" hidden="1" x14ac:dyDescent="0.3">
      <c r="A390" s="10" t="s">
        <v>16</v>
      </c>
      <c r="B390" s="10">
        <v>60</v>
      </c>
      <c r="C390" s="30" t="s">
        <v>18</v>
      </c>
      <c r="D390" s="30" t="s">
        <v>738</v>
      </c>
      <c r="E390" s="25" t="s">
        <v>739</v>
      </c>
      <c r="F390" s="26">
        <v>42010</v>
      </c>
      <c r="G390" s="27">
        <v>452785.77</v>
      </c>
      <c r="H390" s="28">
        <f t="shared" si="38"/>
        <v>298838.60820000002</v>
      </c>
      <c r="I390" s="27">
        <f t="shared" si="39"/>
        <v>99612.869400000011</v>
      </c>
      <c r="J390" s="29">
        <f t="shared" si="40"/>
        <v>398451.47760000004</v>
      </c>
      <c r="K390" s="16">
        <f t="shared" si="41"/>
        <v>211637867.5529916</v>
      </c>
    </row>
    <row r="391" spans="1:11" hidden="1" x14ac:dyDescent="0.3">
      <c r="A391" s="10" t="s">
        <v>16</v>
      </c>
      <c r="B391" s="10">
        <v>60</v>
      </c>
      <c r="C391" s="30" t="s">
        <v>302</v>
      </c>
      <c r="D391" s="30" t="s">
        <v>657</v>
      </c>
      <c r="E391" s="25" t="s">
        <v>740</v>
      </c>
      <c r="F391" s="26">
        <v>42010</v>
      </c>
      <c r="G391" s="27">
        <v>56812.22</v>
      </c>
      <c r="H391" s="28">
        <f t="shared" si="38"/>
        <v>37496.065199999997</v>
      </c>
      <c r="I391" s="27">
        <f t="shared" si="39"/>
        <v>12498.688399999999</v>
      </c>
      <c r="J391" s="29">
        <f t="shared" si="40"/>
        <v>49994.753599999996</v>
      </c>
      <c r="K391" s="16">
        <f t="shared" si="41"/>
        <v>211687862.3065916</v>
      </c>
    </row>
    <row r="392" spans="1:11" hidden="1" x14ac:dyDescent="0.3">
      <c r="A392" s="10" t="s">
        <v>16</v>
      </c>
      <c r="B392" s="10">
        <v>60</v>
      </c>
      <c r="C392" s="30" t="s">
        <v>743</v>
      </c>
      <c r="D392" s="30" t="s">
        <v>744</v>
      </c>
      <c r="E392" s="25" t="s">
        <v>745</v>
      </c>
      <c r="F392" s="26">
        <v>42011</v>
      </c>
      <c r="G392" s="27">
        <v>893615.32</v>
      </c>
      <c r="H392" s="28">
        <f t="shared" si="38"/>
        <v>589786.11120000004</v>
      </c>
      <c r="I392" s="27">
        <f t="shared" si="39"/>
        <v>196595.37040000001</v>
      </c>
      <c r="J392" s="29">
        <f t="shared" si="40"/>
        <v>786381.48160000006</v>
      </c>
      <c r="K392" s="16">
        <f t="shared" si="41"/>
        <v>212474243.78819159</v>
      </c>
    </row>
    <row r="393" spans="1:11" hidden="1" x14ac:dyDescent="0.3">
      <c r="A393" s="10" t="s">
        <v>82</v>
      </c>
      <c r="B393" s="10">
        <v>60</v>
      </c>
      <c r="C393" s="30" t="s">
        <v>112</v>
      </c>
      <c r="D393" s="30" t="s">
        <v>747</v>
      </c>
      <c r="E393" s="25" t="s">
        <v>748</v>
      </c>
      <c r="F393" s="26">
        <v>42011</v>
      </c>
      <c r="G393" s="27">
        <v>795340.21</v>
      </c>
      <c r="H393" s="28">
        <f t="shared" si="38"/>
        <v>524924.53859999997</v>
      </c>
      <c r="I393" s="27">
        <f t="shared" si="39"/>
        <v>174974.8462</v>
      </c>
      <c r="J393" s="29">
        <f t="shared" si="40"/>
        <v>699899.3848</v>
      </c>
      <c r="K393" s="16">
        <f t="shared" si="41"/>
        <v>213174143.17299157</v>
      </c>
    </row>
    <row r="394" spans="1:11" hidden="1" x14ac:dyDescent="0.3">
      <c r="A394" s="10" t="s">
        <v>16</v>
      </c>
      <c r="B394" s="10">
        <v>60</v>
      </c>
      <c r="C394" s="30" t="s">
        <v>18</v>
      </c>
      <c r="D394" s="30" t="s">
        <v>247</v>
      </c>
      <c r="E394" s="25" t="s">
        <v>749</v>
      </c>
      <c r="F394" s="26">
        <v>42011</v>
      </c>
      <c r="G394" s="27">
        <v>1620668.15</v>
      </c>
      <c r="H394" s="28">
        <f t="shared" si="38"/>
        <v>1069640.9790000001</v>
      </c>
      <c r="I394" s="27">
        <f t="shared" si="39"/>
        <v>356546.99300000002</v>
      </c>
      <c r="J394" s="29">
        <f t="shared" si="40"/>
        <v>1426187.9720000001</v>
      </c>
      <c r="K394" s="16">
        <f t="shared" si="41"/>
        <v>214600331.14499158</v>
      </c>
    </row>
    <row r="395" spans="1:11" ht="21.9" hidden="1" x14ac:dyDescent="0.3">
      <c r="A395" s="10" t="s">
        <v>20</v>
      </c>
      <c r="B395" s="10">
        <v>60</v>
      </c>
      <c r="C395" s="30" t="s">
        <v>126</v>
      </c>
      <c r="D395" s="30" t="s">
        <v>750</v>
      </c>
      <c r="E395" s="30" t="s">
        <v>751</v>
      </c>
      <c r="F395" s="26">
        <v>42011</v>
      </c>
      <c r="G395" s="27">
        <v>405546.37</v>
      </c>
      <c r="H395" s="28">
        <f t="shared" si="38"/>
        <v>267660.6042</v>
      </c>
      <c r="I395" s="27">
        <f t="shared" si="39"/>
        <v>89220.201400000005</v>
      </c>
      <c r="J395" s="29">
        <f t="shared" si="40"/>
        <v>356880.80560000002</v>
      </c>
      <c r="K395" s="16">
        <f t="shared" si="41"/>
        <v>214957211.95059156</v>
      </c>
    </row>
    <row r="396" spans="1:11" hidden="1" x14ac:dyDescent="0.3">
      <c r="A396" s="10" t="s">
        <v>13</v>
      </c>
      <c r="B396" s="10">
        <v>60</v>
      </c>
      <c r="C396" s="30" t="s">
        <v>513</v>
      </c>
      <c r="D396" s="30" t="s">
        <v>458</v>
      </c>
      <c r="E396" s="25" t="s">
        <v>752</v>
      </c>
      <c r="F396" s="26">
        <v>42012</v>
      </c>
      <c r="G396" s="27">
        <v>149834.20000000001</v>
      </c>
      <c r="H396" s="28">
        <f t="shared" si="38"/>
        <v>98890.572000000015</v>
      </c>
      <c r="I396" s="27">
        <f t="shared" si="39"/>
        <v>32963.524000000005</v>
      </c>
      <c r="J396" s="29">
        <f t="shared" si="40"/>
        <v>131854.09600000002</v>
      </c>
      <c r="K396" s="16">
        <f t="shared" si="41"/>
        <v>215089066.04659155</v>
      </c>
    </row>
    <row r="397" spans="1:11" hidden="1" x14ac:dyDescent="0.3">
      <c r="A397" s="10" t="s">
        <v>13</v>
      </c>
      <c r="B397" s="10">
        <v>60</v>
      </c>
      <c r="C397" s="30" t="s">
        <v>723</v>
      </c>
      <c r="D397" s="30" t="s">
        <v>458</v>
      </c>
      <c r="E397" s="25" t="s">
        <v>753</v>
      </c>
      <c r="F397" s="26">
        <v>42012</v>
      </c>
      <c r="G397" s="27">
        <v>113350.18</v>
      </c>
      <c r="H397" s="28">
        <f t="shared" si="38"/>
        <v>74811.118799999997</v>
      </c>
      <c r="I397" s="27">
        <f t="shared" si="39"/>
        <v>24937.0396</v>
      </c>
      <c r="J397" s="29">
        <f t="shared" si="40"/>
        <v>99748.1584</v>
      </c>
      <c r="K397" s="16">
        <f t="shared" si="41"/>
        <v>215188814.20499155</v>
      </c>
    </row>
    <row r="398" spans="1:11" hidden="1" x14ac:dyDescent="0.3">
      <c r="A398" s="10" t="s">
        <v>13</v>
      </c>
      <c r="B398" s="10">
        <v>60</v>
      </c>
      <c r="C398" s="30" t="s">
        <v>29</v>
      </c>
      <c r="D398" s="30" t="s">
        <v>754</v>
      </c>
      <c r="E398" s="25" t="s">
        <v>755</v>
      </c>
      <c r="F398" s="26">
        <v>42013</v>
      </c>
      <c r="G398" s="27">
        <v>96617.04</v>
      </c>
      <c r="H398" s="28">
        <f t="shared" si="38"/>
        <v>63767.246400000004</v>
      </c>
      <c r="I398" s="27">
        <f t="shared" si="39"/>
        <v>21255.748800000001</v>
      </c>
      <c r="J398" s="29">
        <f t="shared" si="40"/>
        <v>85022.995200000005</v>
      </c>
      <c r="K398" s="16">
        <f t="shared" si="41"/>
        <v>215273837.20019156</v>
      </c>
    </row>
    <row r="399" spans="1:11" ht="21.9" hidden="1" x14ac:dyDescent="0.3">
      <c r="A399" s="10" t="s">
        <v>13</v>
      </c>
      <c r="B399" s="10">
        <v>60</v>
      </c>
      <c r="C399" s="30" t="s">
        <v>534</v>
      </c>
      <c r="D399" s="30" t="s">
        <v>758</v>
      </c>
      <c r="E399" s="30" t="s">
        <v>759</v>
      </c>
      <c r="F399" s="26">
        <v>42017</v>
      </c>
      <c r="G399" s="27">
        <v>691485</v>
      </c>
      <c r="H399" s="28">
        <f t="shared" si="38"/>
        <v>456380.10000000003</v>
      </c>
      <c r="I399" s="27">
        <f t="shared" si="39"/>
        <v>152126.70000000001</v>
      </c>
      <c r="J399" s="29">
        <f t="shared" si="40"/>
        <v>608506.80000000005</v>
      </c>
      <c r="K399" s="16">
        <f t="shared" si="41"/>
        <v>215882344.00019157</v>
      </c>
    </row>
    <row r="400" spans="1:11" ht="21.9" hidden="1" x14ac:dyDescent="0.3">
      <c r="A400" s="10" t="s">
        <v>13</v>
      </c>
      <c r="B400" s="10">
        <v>60</v>
      </c>
      <c r="C400" s="30" t="s">
        <v>566</v>
      </c>
      <c r="D400" s="30" t="s">
        <v>760</v>
      </c>
      <c r="E400" s="25" t="s">
        <v>142</v>
      </c>
      <c r="F400" s="26">
        <v>42023</v>
      </c>
      <c r="G400" s="27">
        <v>871673.25</v>
      </c>
      <c r="H400" s="28">
        <f t="shared" si="38"/>
        <v>575304.34499999997</v>
      </c>
      <c r="I400" s="27">
        <f t="shared" si="39"/>
        <v>191768.11499999999</v>
      </c>
      <c r="J400" s="29">
        <f t="shared" si="40"/>
        <v>767072.46</v>
      </c>
      <c r="K400" s="16">
        <f t="shared" si="41"/>
        <v>216649416.46019158</v>
      </c>
    </row>
    <row r="401" spans="1:11" ht="21.9" hidden="1" x14ac:dyDescent="0.3">
      <c r="A401" s="10" t="s">
        <v>82</v>
      </c>
      <c r="B401" s="10">
        <v>60</v>
      </c>
      <c r="C401" s="30" t="s">
        <v>501</v>
      </c>
      <c r="D401" s="30" t="s">
        <v>761</v>
      </c>
      <c r="E401" s="25" t="s">
        <v>35</v>
      </c>
      <c r="F401" s="26">
        <v>42023</v>
      </c>
      <c r="G401" s="27">
        <v>381553.29</v>
      </c>
      <c r="H401" s="28">
        <f t="shared" si="38"/>
        <v>251825.17139999999</v>
      </c>
      <c r="I401" s="27">
        <f t="shared" si="39"/>
        <v>83941.723799999992</v>
      </c>
      <c r="J401" s="29">
        <f t="shared" si="40"/>
        <v>335766.89519999997</v>
      </c>
      <c r="K401" s="16">
        <f t="shared" si="41"/>
        <v>216985183.35539159</v>
      </c>
    </row>
    <row r="402" spans="1:11" hidden="1" x14ac:dyDescent="0.3">
      <c r="A402" s="10" t="s">
        <v>13</v>
      </c>
      <c r="B402" s="10">
        <v>60</v>
      </c>
      <c r="C402" s="30" t="s">
        <v>723</v>
      </c>
      <c r="D402" s="30" t="s">
        <v>724</v>
      </c>
      <c r="E402" s="25" t="s">
        <v>762</v>
      </c>
      <c r="F402" s="26">
        <v>42026</v>
      </c>
      <c r="G402" s="27">
        <v>175800</v>
      </c>
      <c r="H402" s="28">
        <f t="shared" si="38"/>
        <v>116028.00000000001</v>
      </c>
      <c r="I402" s="27">
        <f t="shared" si="39"/>
        <v>38676.000000000007</v>
      </c>
      <c r="J402" s="29">
        <f t="shared" si="40"/>
        <v>154704.00000000003</v>
      </c>
      <c r="K402" s="16">
        <f t="shared" si="41"/>
        <v>217139887.35539159</v>
      </c>
    </row>
    <row r="403" spans="1:11" hidden="1" x14ac:dyDescent="0.3">
      <c r="A403" s="10" t="s">
        <v>13</v>
      </c>
      <c r="B403" s="10">
        <v>60</v>
      </c>
      <c r="C403" s="30" t="s">
        <v>763</v>
      </c>
      <c r="D403" s="30" t="s">
        <v>764</v>
      </c>
      <c r="E403" s="25" t="s">
        <v>448</v>
      </c>
      <c r="F403" s="26">
        <v>42026</v>
      </c>
      <c r="G403" s="27">
        <v>197873.75</v>
      </c>
      <c r="H403" s="28">
        <f t="shared" si="38"/>
        <v>130596.67500000002</v>
      </c>
      <c r="I403" s="27">
        <f t="shared" si="39"/>
        <v>43532.225000000006</v>
      </c>
      <c r="J403" s="29">
        <f t="shared" si="40"/>
        <v>174128.90000000002</v>
      </c>
      <c r="K403" s="16">
        <f t="shared" si="41"/>
        <v>217314016.2553916</v>
      </c>
    </row>
    <row r="404" spans="1:11" hidden="1" x14ac:dyDescent="0.3">
      <c r="A404" s="10" t="s">
        <v>13</v>
      </c>
      <c r="B404" s="10">
        <v>60</v>
      </c>
      <c r="C404" s="30" t="s">
        <v>767</v>
      </c>
      <c r="D404" s="30" t="s">
        <v>535</v>
      </c>
      <c r="E404" s="25" t="s">
        <v>768</v>
      </c>
      <c r="F404" s="26">
        <v>42027</v>
      </c>
      <c r="G404" s="27">
        <v>1148375.96</v>
      </c>
      <c r="H404" s="28">
        <f t="shared" si="38"/>
        <v>757928.13360000006</v>
      </c>
      <c r="I404" s="27">
        <f t="shared" si="39"/>
        <v>252642.71120000002</v>
      </c>
      <c r="J404" s="29">
        <f t="shared" si="40"/>
        <v>1010570.8448000001</v>
      </c>
      <c r="K404" s="16">
        <f t="shared" si="41"/>
        <v>218324587.10019159</v>
      </c>
    </row>
    <row r="405" spans="1:11" hidden="1" x14ac:dyDescent="0.3">
      <c r="A405" s="10" t="s">
        <v>13</v>
      </c>
      <c r="B405" s="10">
        <v>60</v>
      </c>
      <c r="C405" s="30" t="s">
        <v>588</v>
      </c>
      <c r="D405" s="30" t="s">
        <v>769</v>
      </c>
      <c r="E405" s="25" t="s">
        <v>111</v>
      </c>
      <c r="F405" s="26">
        <v>42027</v>
      </c>
      <c r="G405" s="27">
        <v>1852216.31</v>
      </c>
      <c r="H405" s="28">
        <f t="shared" si="38"/>
        <v>1222462.7646000001</v>
      </c>
      <c r="I405" s="27">
        <f t="shared" si="39"/>
        <v>407487.58820000006</v>
      </c>
      <c r="J405" s="29">
        <f t="shared" si="40"/>
        <v>1629950.3528000002</v>
      </c>
      <c r="K405" s="16">
        <f t="shared" si="41"/>
        <v>219954537.4529916</v>
      </c>
    </row>
    <row r="406" spans="1:11" ht="21.9" hidden="1" x14ac:dyDescent="0.3">
      <c r="A406" s="10" t="s">
        <v>16</v>
      </c>
      <c r="B406" s="10">
        <v>60</v>
      </c>
      <c r="C406" s="30" t="s">
        <v>18</v>
      </c>
      <c r="D406" s="30" t="s">
        <v>770</v>
      </c>
      <c r="E406" s="25" t="s">
        <v>35</v>
      </c>
      <c r="F406" s="26">
        <v>42030</v>
      </c>
      <c r="G406" s="27">
        <v>1643097.83</v>
      </c>
      <c r="H406" s="28">
        <f t="shared" si="38"/>
        <v>1084444.5678000001</v>
      </c>
      <c r="I406" s="27">
        <f t="shared" si="39"/>
        <v>361481.52260000003</v>
      </c>
      <c r="J406" s="29">
        <f t="shared" si="40"/>
        <v>1445926.0904000001</v>
      </c>
      <c r="K406" s="16">
        <f t="shared" si="41"/>
        <v>221400463.54339162</v>
      </c>
    </row>
    <row r="407" spans="1:11" hidden="1" x14ac:dyDescent="0.3">
      <c r="A407" s="10" t="s">
        <v>16</v>
      </c>
      <c r="B407" s="10">
        <v>60</v>
      </c>
      <c r="C407" s="30" t="s">
        <v>774</v>
      </c>
      <c r="D407" s="30" t="s">
        <v>775</v>
      </c>
      <c r="E407" s="25" t="s">
        <v>448</v>
      </c>
      <c r="F407" s="26">
        <v>42031</v>
      </c>
      <c r="G407" s="27">
        <v>337870</v>
      </c>
      <c r="H407" s="28">
        <f t="shared" si="38"/>
        <v>222994.20000000004</v>
      </c>
      <c r="I407" s="27">
        <f t="shared" si="39"/>
        <v>74331.400000000009</v>
      </c>
      <c r="J407" s="29">
        <f t="shared" si="40"/>
        <v>297325.60000000003</v>
      </c>
      <c r="K407" s="27">
        <f t="shared" si="41"/>
        <v>221697789.14339161</v>
      </c>
    </row>
    <row r="408" spans="1:11" hidden="1" x14ac:dyDescent="0.3">
      <c r="A408" s="10" t="s">
        <v>20</v>
      </c>
      <c r="B408" s="10">
        <v>60</v>
      </c>
      <c r="C408" s="30" t="s">
        <v>38</v>
      </c>
      <c r="D408" s="30" t="s">
        <v>487</v>
      </c>
      <c r="E408" s="25" t="s">
        <v>776</v>
      </c>
      <c r="F408" s="26">
        <v>42032</v>
      </c>
      <c r="G408" s="27">
        <v>1261880.52</v>
      </c>
      <c r="H408" s="28">
        <f t="shared" si="38"/>
        <v>832841.14320000005</v>
      </c>
      <c r="I408" s="27">
        <f t="shared" si="39"/>
        <v>277613.7144</v>
      </c>
      <c r="J408" s="29">
        <f t="shared" si="40"/>
        <v>1110454.8576</v>
      </c>
      <c r="K408" s="27">
        <f t="shared" si="41"/>
        <v>222808244.00099161</v>
      </c>
    </row>
    <row r="409" spans="1:11" hidden="1" x14ac:dyDescent="0.3">
      <c r="A409" s="10" t="s">
        <v>20</v>
      </c>
      <c r="B409" s="10">
        <v>60</v>
      </c>
      <c r="C409" s="30" t="s">
        <v>38</v>
      </c>
      <c r="D409" s="30" t="s">
        <v>487</v>
      </c>
      <c r="E409" s="25" t="s">
        <v>777</v>
      </c>
      <c r="F409" s="26">
        <v>42032</v>
      </c>
      <c r="G409" s="27">
        <v>140809.75</v>
      </c>
      <c r="H409" s="28">
        <f t="shared" si="38"/>
        <v>92934.434999999998</v>
      </c>
      <c r="I409" s="27">
        <f t="shared" si="39"/>
        <v>30978.145</v>
      </c>
      <c r="J409" s="29">
        <f t="shared" si="40"/>
        <v>123912.58</v>
      </c>
      <c r="K409" s="27">
        <f t="shared" si="41"/>
        <v>222932156.58099163</v>
      </c>
    </row>
    <row r="410" spans="1:11" hidden="1" x14ac:dyDescent="0.3">
      <c r="A410" s="10" t="s">
        <v>11</v>
      </c>
      <c r="B410" s="10">
        <v>60</v>
      </c>
      <c r="C410" s="30" t="s">
        <v>324</v>
      </c>
      <c r="D410" s="30" t="s">
        <v>780</v>
      </c>
      <c r="E410" s="25" t="s">
        <v>781</v>
      </c>
      <c r="F410" s="31">
        <v>42034</v>
      </c>
      <c r="G410" s="27">
        <v>285899.65000000002</v>
      </c>
      <c r="H410" s="28">
        <f t="shared" si="38"/>
        <v>188693.76900000003</v>
      </c>
      <c r="I410" s="27">
        <f t="shared" si="39"/>
        <v>62897.92300000001</v>
      </c>
      <c r="J410" s="29">
        <f t="shared" si="40"/>
        <v>251591.69200000004</v>
      </c>
      <c r="K410" s="14">
        <f t="shared" si="41"/>
        <v>223183748.27299163</v>
      </c>
    </row>
    <row r="411" spans="1:11" hidden="1" x14ac:dyDescent="0.3">
      <c r="A411" s="10" t="s">
        <v>11</v>
      </c>
      <c r="B411" s="10">
        <v>60</v>
      </c>
      <c r="C411" s="30" t="s">
        <v>782</v>
      </c>
      <c r="D411" s="30" t="s">
        <v>458</v>
      </c>
      <c r="E411" s="25" t="s">
        <v>783</v>
      </c>
      <c r="F411" s="31">
        <v>42034</v>
      </c>
      <c r="G411" s="27">
        <v>37000</v>
      </c>
      <c r="H411" s="28">
        <f t="shared" si="38"/>
        <v>24420</v>
      </c>
      <c r="I411" s="27">
        <f t="shared" si="39"/>
        <v>8140</v>
      </c>
      <c r="J411" s="29">
        <f t="shared" si="40"/>
        <v>32560</v>
      </c>
      <c r="K411" s="27">
        <f t="shared" si="41"/>
        <v>223216308.27299163</v>
      </c>
    </row>
    <row r="412" spans="1:11" hidden="1" x14ac:dyDescent="0.3">
      <c r="A412" s="10" t="s">
        <v>11</v>
      </c>
      <c r="B412" s="10">
        <v>60</v>
      </c>
      <c r="C412" s="30" t="s">
        <v>734</v>
      </c>
      <c r="D412" s="30" t="s">
        <v>458</v>
      </c>
      <c r="E412" s="25" t="s">
        <v>536</v>
      </c>
      <c r="F412" s="31">
        <v>42034</v>
      </c>
      <c r="G412" s="27">
        <v>991222.8</v>
      </c>
      <c r="H412" s="28">
        <f t="shared" si="38"/>
        <v>654207.04800000007</v>
      </c>
      <c r="I412" s="27">
        <f t="shared" si="39"/>
        <v>218069.01600000003</v>
      </c>
      <c r="J412" s="29">
        <f t="shared" si="40"/>
        <v>872276.06400000013</v>
      </c>
      <c r="K412" s="27">
        <f t="shared" si="41"/>
        <v>224088584.33699164</v>
      </c>
    </row>
    <row r="413" spans="1:11" hidden="1" x14ac:dyDescent="0.3">
      <c r="A413" s="10" t="s">
        <v>16</v>
      </c>
      <c r="B413" s="10">
        <v>60</v>
      </c>
      <c r="C413" s="30" t="s">
        <v>58</v>
      </c>
      <c r="D413" s="30" t="s">
        <v>785</v>
      </c>
      <c r="E413" s="25" t="s">
        <v>553</v>
      </c>
      <c r="F413" s="31">
        <v>42039</v>
      </c>
      <c r="G413" s="27">
        <v>699042.47</v>
      </c>
      <c r="H413" s="28">
        <f t="shared" si="38"/>
        <v>461368.03020000004</v>
      </c>
      <c r="I413" s="27">
        <f t="shared" si="39"/>
        <v>153789.34340000001</v>
      </c>
      <c r="J413" s="29">
        <f t="shared" si="40"/>
        <v>615157.37360000005</v>
      </c>
      <c r="K413" s="27">
        <f t="shared" si="41"/>
        <v>224703741.71059164</v>
      </c>
    </row>
    <row r="414" spans="1:11" hidden="1" x14ac:dyDescent="0.3">
      <c r="A414" s="10" t="s">
        <v>16</v>
      </c>
      <c r="B414" s="10">
        <v>60</v>
      </c>
      <c r="C414" s="30" t="s">
        <v>18</v>
      </c>
      <c r="D414" s="30" t="s">
        <v>786</v>
      </c>
      <c r="E414" s="25" t="s">
        <v>443</v>
      </c>
      <c r="F414" s="31">
        <v>42039</v>
      </c>
      <c r="G414" s="27">
        <v>1998784.25</v>
      </c>
      <c r="H414" s="28">
        <f t="shared" si="38"/>
        <v>1319197.6050000002</v>
      </c>
      <c r="I414" s="27">
        <f t="shared" si="39"/>
        <v>439732.53500000009</v>
      </c>
      <c r="J414" s="29">
        <f t="shared" si="40"/>
        <v>1758930.1400000004</v>
      </c>
      <c r="K414" s="27">
        <f t="shared" si="41"/>
        <v>226462671.85059163</v>
      </c>
    </row>
    <row r="415" spans="1:11" hidden="1" x14ac:dyDescent="0.3">
      <c r="A415" s="10" t="s">
        <v>16</v>
      </c>
      <c r="B415" s="10">
        <v>60</v>
      </c>
      <c r="C415" s="30" t="s">
        <v>53</v>
      </c>
      <c r="D415" s="30" t="s">
        <v>789</v>
      </c>
      <c r="E415" s="25" t="s">
        <v>790</v>
      </c>
      <c r="F415" s="31">
        <v>42044</v>
      </c>
      <c r="G415" s="27">
        <v>1593035</v>
      </c>
      <c r="H415" s="28">
        <f t="shared" ref="H415:H446" si="42">G415*1.1*0.6</f>
        <v>1051403.1000000001</v>
      </c>
      <c r="I415" s="27">
        <f t="shared" ref="I415:I446" si="43">H415/3</f>
        <v>350467.7</v>
      </c>
      <c r="J415" s="29">
        <f t="shared" ref="J415:J446" si="44">H415+I415</f>
        <v>1401870.8</v>
      </c>
      <c r="K415" s="27">
        <f t="shared" si="41"/>
        <v>227864542.65059164</v>
      </c>
    </row>
    <row r="416" spans="1:11" hidden="1" x14ac:dyDescent="0.3">
      <c r="A416" s="10" t="s">
        <v>16</v>
      </c>
      <c r="B416" s="10">
        <v>60</v>
      </c>
      <c r="C416" s="32" t="s">
        <v>402</v>
      </c>
      <c r="D416" s="30" t="s">
        <v>791</v>
      </c>
      <c r="E416" s="25" t="s">
        <v>792</v>
      </c>
      <c r="F416" s="31">
        <v>42044</v>
      </c>
      <c r="G416" s="27">
        <v>279147.75</v>
      </c>
      <c r="H416" s="28">
        <f t="shared" si="42"/>
        <v>184237.51500000001</v>
      </c>
      <c r="I416" s="27">
        <f t="shared" si="43"/>
        <v>61412.505000000005</v>
      </c>
      <c r="J416" s="29">
        <f t="shared" si="44"/>
        <v>245650.02000000002</v>
      </c>
      <c r="K416" s="27">
        <f t="shared" si="41"/>
        <v>228110192.67059165</v>
      </c>
    </row>
    <row r="417" spans="1:11" hidden="1" x14ac:dyDescent="0.3">
      <c r="A417" s="10" t="s">
        <v>16</v>
      </c>
      <c r="B417" s="10">
        <v>60</v>
      </c>
      <c r="C417" s="30" t="s">
        <v>175</v>
      </c>
      <c r="D417" s="30" t="s">
        <v>796</v>
      </c>
      <c r="E417" s="25" t="s">
        <v>797</v>
      </c>
      <c r="F417" s="31">
        <v>42045</v>
      </c>
      <c r="G417" s="27">
        <v>621831.99</v>
      </c>
      <c r="H417" s="28">
        <f t="shared" si="42"/>
        <v>410409.11339999997</v>
      </c>
      <c r="I417" s="27">
        <f t="shared" si="43"/>
        <v>136803.03779999999</v>
      </c>
      <c r="J417" s="29">
        <f t="shared" si="44"/>
        <v>547212.15119999996</v>
      </c>
      <c r="K417" s="27">
        <f t="shared" si="41"/>
        <v>228657404.82179165</v>
      </c>
    </row>
    <row r="418" spans="1:11" hidden="1" x14ac:dyDescent="0.3">
      <c r="A418" s="10" t="s">
        <v>16</v>
      </c>
      <c r="B418" s="10">
        <v>60</v>
      </c>
      <c r="C418" s="30" t="s">
        <v>252</v>
      </c>
      <c r="D418" s="30" t="s">
        <v>798</v>
      </c>
      <c r="E418" s="25" t="s">
        <v>799</v>
      </c>
      <c r="F418" s="31">
        <v>42046</v>
      </c>
      <c r="G418" s="27">
        <v>18587</v>
      </c>
      <c r="H418" s="28">
        <f t="shared" si="42"/>
        <v>12267.42</v>
      </c>
      <c r="I418" s="27">
        <f t="shared" si="43"/>
        <v>4089.14</v>
      </c>
      <c r="J418" s="29">
        <f t="shared" si="44"/>
        <v>16356.56</v>
      </c>
      <c r="K418" s="27">
        <f t="shared" si="41"/>
        <v>228673761.38179165</v>
      </c>
    </row>
    <row r="419" spans="1:11" hidden="1" x14ac:dyDescent="0.3">
      <c r="A419" s="10" t="s">
        <v>16</v>
      </c>
      <c r="B419" s="10">
        <v>60</v>
      </c>
      <c r="C419" s="30" t="s">
        <v>175</v>
      </c>
      <c r="D419" s="30" t="s">
        <v>801</v>
      </c>
      <c r="E419" s="25" t="s">
        <v>648</v>
      </c>
      <c r="F419" s="31">
        <v>42047</v>
      </c>
      <c r="G419" s="27">
        <v>755074.23</v>
      </c>
      <c r="H419" s="28">
        <f t="shared" si="42"/>
        <v>498348.99180000002</v>
      </c>
      <c r="I419" s="27">
        <f t="shared" si="43"/>
        <v>166116.33060000002</v>
      </c>
      <c r="J419" s="29">
        <f t="shared" si="44"/>
        <v>664465.32240000006</v>
      </c>
      <c r="K419" s="27">
        <f t="shared" si="41"/>
        <v>229338226.70419165</v>
      </c>
    </row>
    <row r="420" spans="1:11" hidden="1" x14ac:dyDescent="0.3">
      <c r="A420" s="10" t="s">
        <v>82</v>
      </c>
      <c r="B420" s="10">
        <v>60</v>
      </c>
      <c r="C420" s="30" t="s">
        <v>511</v>
      </c>
      <c r="D420" s="30" t="s">
        <v>512</v>
      </c>
      <c r="E420" s="25" t="s">
        <v>802</v>
      </c>
      <c r="F420" s="31">
        <v>42048</v>
      </c>
      <c r="G420" s="27">
        <v>236216.15</v>
      </c>
      <c r="H420" s="28">
        <f t="shared" si="42"/>
        <v>155902.65900000001</v>
      </c>
      <c r="I420" s="27">
        <f t="shared" si="43"/>
        <v>51967.553000000007</v>
      </c>
      <c r="J420" s="29">
        <f t="shared" si="44"/>
        <v>207870.21200000003</v>
      </c>
      <c r="K420" s="27">
        <f t="shared" si="41"/>
        <v>229546096.91619167</v>
      </c>
    </row>
    <row r="421" spans="1:11" hidden="1" x14ac:dyDescent="0.3">
      <c r="A421" s="10" t="s">
        <v>13</v>
      </c>
      <c r="B421" s="10">
        <v>60</v>
      </c>
      <c r="C421" s="30" t="s">
        <v>513</v>
      </c>
      <c r="D421" s="30" t="s">
        <v>803</v>
      </c>
      <c r="E421" s="25" t="s">
        <v>804</v>
      </c>
      <c r="F421" s="31">
        <v>42048</v>
      </c>
      <c r="G421" s="27">
        <v>65202.07</v>
      </c>
      <c r="H421" s="28">
        <f t="shared" si="42"/>
        <v>43033.366199999997</v>
      </c>
      <c r="I421" s="27">
        <f t="shared" si="43"/>
        <v>14344.455399999999</v>
      </c>
      <c r="J421" s="29">
        <f t="shared" si="44"/>
        <v>57377.821599999996</v>
      </c>
      <c r="K421" s="27">
        <f t="shared" si="41"/>
        <v>229603474.73779166</v>
      </c>
    </row>
    <row r="422" spans="1:11" hidden="1" x14ac:dyDescent="0.3">
      <c r="A422" s="10" t="s">
        <v>11</v>
      </c>
      <c r="B422" s="10">
        <v>60</v>
      </c>
      <c r="C422" s="30" t="s">
        <v>782</v>
      </c>
      <c r="D422" s="30" t="s">
        <v>458</v>
      </c>
      <c r="E422" s="25" t="s">
        <v>805</v>
      </c>
      <c r="F422" s="31">
        <v>42048</v>
      </c>
      <c r="G422" s="27">
        <v>240000</v>
      </c>
      <c r="H422" s="28">
        <f t="shared" si="42"/>
        <v>158400</v>
      </c>
      <c r="I422" s="27">
        <f t="shared" si="43"/>
        <v>52800</v>
      </c>
      <c r="J422" s="29">
        <f t="shared" si="44"/>
        <v>211200</v>
      </c>
      <c r="K422" s="27">
        <f t="shared" si="41"/>
        <v>229814674.73779166</v>
      </c>
    </row>
    <row r="423" spans="1:11" hidden="1" x14ac:dyDescent="0.3">
      <c r="A423" s="10" t="s">
        <v>13</v>
      </c>
      <c r="B423" s="10">
        <v>60</v>
      </c>
      <c r="C423" s="30" t="s">
        <v>207</v>
      </c>
      <c r="D423" s="30" t="s">
        <v>808</v>
      </c>
      <c r="E423" s="25" t="s">
        <v>448</v>
      </c>
      <c r="F423" s="31">
        <v>42052</v>
      </c>
      <c r="G423" s="27">
        <v>229089.2</v>
      </c>
      <c r="H423" s="28">
        <f t="shared" si="42"/>
        <v>151198.872</v>
      </c>
      <c r="I423" s="27">
        <f t="shared" si="43"/>
        <v>50399.624000000003</v>
      </c>
      <c r="J423" s="29">
        <f t="shared" si="44"/>
        <v>201598.49600000001</v>
      </c>
      <c r="K423" s="27">
        <f t="shared" si="41"/>
        <v>230016273.23379165</v>
      </c>
    </row>
    <row r="424" spans="1:11" hidden="1" x14ac:dyDescent="0.3">
      <c r="A424" s="10" t="s">
        <v>16</v>
      </c>
      <c r="B424" s="10">
        <v>60</v>
      </c>
      <c r="C424" s="30" t="s">
        <v>809</v>
      </c>
      <c r="D424" s="30" t="s">
        <v>810</v>
      </c>
      <c r="E424" s="25" t="s">
        <v>811</v>
      </c>
      <c r="F424" s="31">
        <v>42053</v>
      </c>
      <c r="G424" s="27">
        <v>228843.43</v>
      </c>
      <c r="H424" s="28">
        <f t="shared" si="42"/>
        <v>151036.66380000001</v>
      </c>
      <c r="I424" s="27">
        <f t="shared" si="43"/>
        <v>50345.554600000003</v>
      </c>
      <c r="J424" s="29">
        <f t="shared" si="44"/>
        <v>201382.21840000001</v>
      </c>
      <c r="K424" s="27">
        <f t="shared" si="41"/>
        <v>230217655.45219165</v>
      </c>
    </row>
    <row r="425" spans="1:11" hidden="1" x14ac:dyDescent="0.3">
      <c r="A425" s="10" t="s">
        <v>11</v>
      </c>
      <c r="B425" s="10">
        <v>60</v>
      </c>
      <c r="C425" s="30" t="s">
        <v>606</v>
      </c>
      <c r="D425" s="30" t="s">
        <v>517</v>
      </c>
      <c r="E425" s="25" t="s">
        <v>536</v>
      </c>
      <c r="F425" s="31">
        <v>42058</v>
      </c>
      <c r="G425" s="27">
        <v>140492.26</v>
      </c>
      <c r="H425" s="28">
        <f t="shared" si="42"/>
        <v>92724.891600000017</v>
      </c>
      <c r="I425" s="27">
        <f t="shared" si="43"/>
        <v>30908.297200000005</v>
      </c>
      <c r="J425" s="29">
        <f t="shared" si="44"/>
        <v>123633.18880000002</v>
      </c>
      <c r="K425" s="27">
        <f t="shared" si="41"/>
        <v>230341288.64099166</v>
      </c>
    </row>
    <row r="426" spans="1:11" hidden="1" x14ac:dyDescent="0.3">
      <c r="A426" s="10" t="s">
        <v>11</v>
      </c>
      <c r="B426" s="10">
        <v>60</v>
      </c>
      <c r="C426" s="30" t="s">
        <v>371</v>
      </c>
      <c r="D426" s="30" t="s">
        <v>812</v>
      </c>
      <c r="E426" s="25" t="s">
        <v>813</v>
      </c>
      <c r="F426" s="31">
        <v>42058</v>
      </c>
      <c r="G426" s="27">
        <v>326370.06</v>
      </c>
      <c r="H426" s="28">
        <f t="shared" si="42"/>
        <v>215404.23960000003</v>
      </c>
      <c r="I426" s="27">
        <f t="shared" si="43"/>
        <v>71801.41320000001</v>
      </c>
      <c r="J426" s="29">
        <f t="shared" si="44"/>
        <v>287205.65280000004</v>
      </c>
      <c r="K426" s="27">
        <f t="shared" si="41"/>
        <v>230628494.29379165</v>
      </c>
    </row>
    <row r="427" spans="1:11" hidden="1" x14ac:dyDescent="0.3">
      <c r="A427" s="10" t="s">
        <v>11</v>
      </c>
      <c r="B427" s="10">
        <v>60</v>
      </c>
      <c r="C427" s="30" t="s">
        <v>339</v>
      </c>
      <c r="D427" s="30" t="s">
        <v>814</v>
      </c>
      <c r="E427" s="25" t="s">
        <v>815</v>
      </c>
      <c r="F427" s="31">
        <v>42059</v>
      </c>
      <c r="G427" s="27">
        <v>243657</v>
      </c>
      <c r="H427" s="28">
        <f t="shared" si="42"/>
        <v>160813.62</v>
      </c>
      <c r="I427" s="27">
        <f t="shared" si="43"/>
        <v>53604.54</v>
      </c>
      <c r="J427" s="29">
        <f t="shared" si="44"/>
        <v>214418.16</v>
      </c>
      <c r="K427" s="27">
        <f t="shared" si="41"/>
        <v>230842912.45379165</v>
      </c>
    </row>
    <row r="428" spans="1:11" hidden="1" x14ac:dyDescent="0.3">
      <c r="A428" s="10" t="s">
        <v>16</v>
      </c>
      <c r="B428" s="10">
        <v>60</v>
      </c>
      <c r="C428" s="30" t="s">
        <v>820</v>
      </c>
      <c r="D428" s="30" t="s">
        <v>821</v>
      </c>
      <c r="E428" s="25" t="s">
        <v>822</v>
      </c>
      <c r="F428" s="31">
        <v>42068</v>
      </c>
      <c r="G428" s="27">
        <v>179796.83</v>
      </c>
      <c r="H428" s="28">
        <f t="shared" si="42"/>
        <v>118665.9078</v>
      </c>
      <c r="I428" s="27">
        <f t="shared" si="43"/>
        <v>39555.302600000003</v>
      </c>
      <c r="J428" s="29">
        <f t="shared" si="44"/>
        <v>158221.21040000001</v>
      </c>
      <c r="K428" s="27">
        <f t="shared" si="41"/>
        <v>231001133.66419163</v>
      </c>
    </row>
    <row r="429" spans="1:11" hidden="1" x14ac:dyDescent="0.3">
      <c r="A429" s="10" t="s">
        <v>11</v>
      </c>
      <c r="B429" s="10">
        <v>60</v>
      </c>
      <c r="C429" s="30" t="s">
        <v>239</v>
      </c>
      <c r="D429" s="30" t="s">
        <v>823</v>
      </c>
      <c r="E429" s="25" t="s">
        <v>443</v>
      </c>
      <c r="F429" s="31">
        <v>42069</v>
      </c>
      <c r="G429" s="27">
        <v>571797.75</v>
      </c>
      <c r="H429" s="28">
        <f t="shared" si="42"/>
        <v>377386.51500000001</v>
      </c>
      <c r="I429" s="27">
        <f t="shared" si="43"/>
        <v>125795.505</v>
      </c>
      <c r="J429" s="29">
        <f t="shared" si="44"/>
        <v>503182.02</v>
      </c>
      <c r="K429" s="27">
        <f t="shared" si="41"/>
        <v>231504315.68419164</v>
      </c>
    </row>
    <row r="430" spans="1:11" hidden="1" x14ac:dyDescent="0.3">
      <c r="A430" s="10" t="s">
        <v>11</v>
      </c>
      <c r="B430" s="10">
        <v>60</v>
      </c>
      <c r="C430" s="30" t="s">
        <v>824</v>
      </c>
      <c r="D430" s="30" t="s">
        <v>825</v>
      </c>
      <c r="E430" s="25" t="s">
        <v>826</v>
      </c>
      <c r="F430" s="31">
        <v>42069</v>
      </c>
      <c r="G430" s="27">
        <v>383651.5</v>
      </c>
      <c r="H430" s="28">
        <f t="shared" si="42"/>
        <v>253209.99</v>
      </c>
      <c r="I430" s="27">
        <f t="shared" si="43"/>
        <v>84403.33</v>
      </c>
      <c r="J430" s="29">
        <f t="shared" si="44"/>
        <v>337613.32</v>
      </c>
      <c r="K430" s="27">
        <f t="shared" si="41"/>
        <v>231841929.00419164</v>
      </c>
    </row>
    <row r="431" spans="1:11" hidden="1" x14ac:dyDescent="0.3">
      <c r="A431" s="10" t="s">
        <v>82</v>
      </c>
      <c r="B431" s="10">
        <v>60</v>
      </c>
      <c r="C431" s="30" t="s">
        <v>235</v>
      </c>
      <c r="D431" s="30" t="s">
        <v>517</v>
      </c>
      <c r="E431" s="25" t="s">
        <v>827</v>
      </c>
      <c r="F431" s="31">
        <v>42069</v>
      </c>
      <c r="G431" s="27">
        <v>510562.14</v>
      </c>
      <c r="H431" s="28">
        <f t="shared" si="42"/>
        <v>336971.01240000001</v>
      </c>
      <c r="I431" s="27">
        <f t="shared" si="43"/>
        <v>112323.67080000001</v>
      </c>
      <c r="J431" s="29">
        <f t="shared" si="44"/>
        <v>449294.68320000003</v>
      </c>
      <c r="K431" s="27">
        <f t="shared" si="41"/>
        <v>232291223.68739164</v>
      </c>
    </row>
    <row r="432" spans="1:11" hidden="1" x14ac:dyDescent="0.3">
      <c r="A432" s="10" t="s">
        <v>13</v>
      </c>
      <c r="B432" s="10">
        <v>60</v>
      </c>
      <c r="C432" s="30" t="s">
        <v>46</v>
      </c>
      <c r="D432" s="30" t="s">
        <v>828</v>
      </c>
      <c r="E432" s="25" t="s">
        <v>829</v>
      </c>
      <c r="F432" s="31">
        <v>42069</v>
      </c>
      <c r="G432" s="27">
        <v>1166876.25</v>
      </c>
      <c r="H432" s="28">
        <f t="shared" si="42"/>
        <v>770138.32499999995</v>
      </c>
      <c r="I432" s="27">
        <f t="shared" si="43"/>
        <v>256712.77499999999</v>
      </c>
      <c r="J432" s="29">
        <f t="shared" si="44"/>
        <v>1026851.1</v>
      </c>
      <c r="K432" s="27">
        <f t="shared" si="41"/>
        <v>233318074.78739163</v>
      </c>
    </row>
    <row r="433" spans="1:11" hidden="1" x14ac:dyDescent="0.3">
      <c r="A433" s="10" t="s">
        <v>16</v>
      </c>
      <c r="B433" s="10">
        <v>60</v>
      </c>
      <c r="C433" s="30" t="s">
        <v>743</v>
      </c>
      <c r="D433" s="30" t="s">
        <v>830</v>
      </c>
      <c r="E433" s="25" t="s">
        <v>443</v>
      </c>
      <c r="F433" s="31">
        <v>42069</v>
      </c>
      <c r="G433" s="27">
        <v>1090587.99</v>
      </c>
      <c r="H433" s="28">
        <f t="shared" si="42"/>
        <v>719788.07339999999</v>
      </c>
      <c r="I433" s="27">
        <f t="shared" si="43"/>
        <v>239929.3578</v>
      </c>
      <c r="J433" s="29">
        <f t="shared" si="44"/>
        <v>959717.43119999999</v>
      </c>
      <c r="K433" s="27">
        <f t="shared" si="41"/>
        <v>234277792.21859163</v>
      </c>
    </row>
    <row r="434" spans="1:11" hidden="1" x14ac:dyDescent="0.3">
      <c r="A434" s="10" t="s">
        <v>16</v>
      </c>
      <c r="B434" s="10">
        <v>60</v>
      </c>
      <c r="C434" s="30" t="s">
        <v>269</v>
      </c>
      <c r="D434" s="30" t="s">
        <v>491</v>
      </c>
      <c r="E434" s="25" t="s">
        <v>831</v>
      </c>
      <c r="F434" s="31">
        <v>42072</v>
      </c>
      <c r="G434" s="27">
        <v>1514934.36</v>
      </c>
      <c r="H434" s="28">
        <f t="shared" si="42"/>
        <v>999856.67760000017</v>
      </c>
      <c r="I434" s="27">
        <f t="shared" si="43"/>
        <v>333285.55920000008</v>
      </c>
      <c r="J434" s="29">
        <f t="shared" si="44"/>
        <v>1333142.2368000003</v>
      </c>
      <c r="K434" s="27">
        <f t="shared" si="41"/>
        <v>235610934.45539165</v>
      </c>
    </row>
    <row r="435" spans="1:11" hidden="1" x14ac:dyDescent="0.3">
      <c r="A435" s="10" t="s">
        <v>16</v>
      </c>
      <c r="B435" s="10">
        <v>60</v>
      </c>
      <c r="C435" s="30" t="s">
        <v>269</v>
      </c>
      <c r="D435" s="30" t="s">
        <v>491</v>
      </c>
      <c r="E435" s="25" t="s">
        <v>832</v>
      </c>
      <c r="F435" s="31">
        <v>42072</v>
      </c>
      <c r="G435" s="27">
        <v>797866</v>
      </c>
      <c r="H435" s="28">
        <f t="shared" si="42"/>
        <v>526591.56000000006</v>
      </c>
      <c r="I435" s="27">
        <f t="shared" si="43"/>
        <v>175530.52000000002</v>
      </c>
      <c r="J435" s="29">
        <f t="shared" si="44"/>
        <v>702122.08000000007</v>
      </c>
      <c r="K435" s="27">
        <f t="shared" si="41"/>
        <v>236313056.53539166</v>
      </c>
    </row>
    <row r="436" spans="1:11" hidden="1" x14ac:dyDescent="0.3">
      <c r="A436" s="10" t="s">
        <v>16</v>
      </c>
      <c r="B436" s="10">
        <v>60</v>
      </c>
      <c r="C436" s="30" t="s">
        <v>269</v>
      </c>
      <c r="D436" s="30" t="s">
        <v>491</v>
      </c>
      <c r="E436" s="25" t="s">
        <v>833</v>
      </c>
      <c r="F436" s="31">
        <v>42072</v>
      </c>
      <c r="G436" s="27">
        <v>433293.84</v>
      </c>
      <c r="H436" s="28">
        <f t="shared" si="42"/>
        <v>285973.93440000003</v>
      </c>
      <c r="I436" s="27">
        <f t="shared" si="43"/>
        <v>95324.644800000009</v>
      </c>
      <c r="J436" s="29">
        <f t="shared" si="44"/>
        <v>381298.57920000004</v>
      </c>
      <c r="K436" s="27">
        <f t="shared" si="41"/>
        <v>236694355.11459166</v>
      </c>
    </row>
    <row r="437" spans="1:11" hidden="1" x14ac:dyDescent="0.3">
      <c r="A437" s="10" t="s">
        <v>16</v>
      </c>
      <c r="B437" s="10">
        <v>60</v>
      </c>
      <c r="C437" s="30" t="s">
        <v>269</v>
      </c>
      <c r="D437" s="30" t="s">
        <v>491</v>
      </c>
      <c r="E437" s="25" t="s">
        <v>834</v>
      </c>
      <c r="F437" s="31">
        <v>42072</v>
      </c>
      <c r="G437" s="27">
        <v>308960.90999999997</v>
      </c>
      <c r="H437" s="28">
        <f t="shared" si="42"/>
        <v>203914.20059999998</v>
      </c>
      <c r="I437" s="27">
        <f t="shared" si="43"/>
        <v>67971.400199999989</v>
      </c>
      <c r="J437" s="29">
        <f t="shared" si="44"/>
        <v>271885.60079999996</v>
      </c>
      <c r="K437" s="27">
        <f t="shared" si="41"/>
        <v>236966240.71539167</v>
      </c>
    </row>
    <row r="438" spans="1:11" hidden="1" x14ac:dyDescent="0.3">
      <c r="A438" s="10" t="s">
        <v>13</v>
      </c>
      <c r="B438" s="10">
        <v>60</v>
      </c>
      <c r="C438" s="30" t="s">
        <v>835</v>
      </c>
      <c r="D438" s="30" t="s">
        <v>836</v>
      </c>
      <c r="E438" s="25" t="s">
        <v>837</v>
      </c>
      <c r="F438" s="31">
        <v>42076</v>
      </c>
      <c r="G438" s="27">
        <v>906576.69</v>
      </c>
      <c r="H438" s="28">
        <f t="shared" si="42"/>
        <v>598340.61540000001</v>
      </c>
      <c r="I438" s="27">
        <f t="shared" si="43"/>
        <v>199446.87179999999</v>
      </c>
      <c r="J438" s="29">
        <f t="shared" si="44"/>
        <v>797787.48719999997</v>
      </c>
      <c r="K438" s="27">
        <f t="shared" si="41"/>
        <v>237764028.20259166</v>
      </c>
    </row>
    <row r="439" spans="1:11" hidden="1" x14ac:dyDescent="0.3">
      <c r="A439" s="10" t="s">
        <v>16</v>
      </c>
      <c r="B439" s="10">
        <v>60</v>
      </c>
      <c r="C439" s="30" t="s">
        <v>840</v>
      </c>
      <c r="D439" s="30" t="s">
        <v>841</v>
      </c>
      <c r="E439" s="25" t="s">
        <v>539</v>
      </c>
      <c r="F439" s="31">
        <v>42081</v>
      </c>
      <c r="G439" s="27">
        <v>148571.29</v>
      </c>
      <c r="H439" s="28">
        <f t="shared" si="42"/>
        <v>98057.051400000011</v>
      </c>
      <c r="I439" s="27">
        <f t="shared" si="43"/>
        <v>32685.683800000003</v>
      </c>
      <c r="J439" s="29">
        <f t="shared" si="44"/>
        <v>130742.73520000001</v>
      </c>
      <c r="K439" s="27">
        <f t="shared" si="41"/>
        <v>237894770.93779165</v>
      </c>
    </row>
    <row r="440" spans="1:11" hidden="1" x14ac:dyDescent="0.3">
      <c r="A440" s="10" t="s">
        <v>16</v>
      </c>
      <c r="B440" s="10">
        <v>60</v>
      </c>
      <c r="C440" s="30" t="s">
        <v>842</v>
      </c>
      <c r="D440" s="30" t="s">
        <v>843</v>
      </c>
      <c r="E440" s="25" t="s">
        <v>443</v>
      </c>
      <c r="F440" s="31">
        <v>42081</v>
      </c>
      <c r="G440" s="27">
        <v>481271.69</v>
      </c>
      <c r="H440" s="28">
        <f t="shared" si="42"/>
        <v>317639.31540000002</v>
      </c>
      <c r="I440" s="27">
        <f t="shared" si="43"/>
        <v>105879.7718</v>
      </c>
      <c r="J440" s="29">
        <f t="shared" si="44"/>
        <v>423519.08720000001</v>
      </c>
      <c r="K440" s="27">
        <f t="shared" si="41"/>
        <v>238318290.02499163</v>
      </c>
    </row>
    <row r="441" spans="1:11" hidden="1" x14ac:dyDescent="0.3">
      <c r="A441" s="10" t="s">
        <v>16</v>
      </c>
      <c r="B441" s="10">
        <v>60</v>
      </c>
      <c r="C441" s="30" t="s">
        <v>18</v>
      </c>
      <c r="D441" s="30" t="s">
        <v>587</v>
      </c>
      <c r="E441" s="25" t="s">
        <v>844</v>
      </c>
      <c r="F441" s="31">
        <v>42081</v>
      </c>
      <c r="G441" s="27">
        <v>173870</v>
      </c>
      <c r="H441" s="28">
        <f t="shared" si="42"/>
        <v>114754.20000000001</v>
      </c>
      <c r="I441" s="27">
        <f t="shared" si="43"/>
        <v>38251.4</v>
      </c>
      <c r="J441" s="29">
        <f t="shared" si="44"/>
        <v>153005.6</v>
      </c>
      <c r="K441" s="27">
        <f t="shared" si="41"/>
        <v>238471295.62499163</v>
      </c>
    </row>
    <row r="442" spans="1:11" hidden="1" x14ac:dyDescent="0.3">
      <c r="A442" s="10" t="s">
        <v>16</v>
      </c>
      <c r="B442" s="10">
        <v>60</v>
      </c>
      <c r="C442" s="30" t="s">
        <v>190</v>
      </c>
      <c r="D442" s="30" t="s">
        <v>492</v>
      </c>
      <c r="E442" s="25" t="s">
        <v>847</v>
      </c>
      <c r="F442" s="31">
        <v>42083</v>
      </c>
      <c r="G442" s="27">
        <v>799570.62</v>
      </c>
      <c r="H442" s="28">
        <f t="shared" si="42"/>
        <v>527716.60919999995</v>
      </c>
      <c r="I442" s="27">
        <f t="shared" si="43"/>
        <v>175905.53639999998</v>
      </c>
      <c r="J442" s="29">
        <f t="shared" si="44"/>
        <v>703622.14559999993</v>
      </c>
      <c r="K442" s="27">
        <f t="shared" si="41"/>
        <v>239174917.77059162</v>
      </c>
    </row>
    <row r="443" spans="1:11" hidden="1" x14ac:dyDescent="0.3">
      <c r="A443" s="10" t="s">
        <v>16</v>
      </c>
      <c r="B443" s="10">
        <v>60</v>
      </c>
      <c r="C443" s="30" t="s">
        <v>376</v>
      </c>
      <c r="D443" s="30" t="s">
        <v>849</v>
      </c>
      <c r="E443" s="25" t="s">
        <v>850</v>
      </c>
      <c r="F443" s="31">
        <v>42087</v>
      </c>
      <c r="G443" s="27">
        <v>633277.97</v>
      </c>
      <c r="H443" s="28">
        <f t="shared" si="42"/>
        <v>417963.46019999997</v>
      </c>
      <c r="I443" s="27">
        <f t="shared" si="43"/>
        <v>139321.15339999998</v>
      </c>
      <c r="J443" s="29">
        <f t="shared" si="44"/>
        <v>557284.61359999992</v>
      </c>
      <c r="K443" s="27">
        <f t="shared" si="41"/>
        <v>239732202.3841916</v>
      </c>
    </row>
    <row r="444" spans="1:11" ht="21.9" hidden="1" x14ac:dyDescent="0.3">
      <c r="A444" s="10" t="s">
        <v>16</v>
      </c>
      <c r="B444" s="10">
        <v>60</v>
      </c>
      <c r="C444" s="30" t="s">
        <v>422</v>
      </c>
      <c r="D444" s="30" t="s">
        <v>851</v>
      </c>
      <c r="E444" s="25" t="s">
        <v>852</v>
      </c>
      <c r="F444" s="31">
        <v>42087</v>
      </c>
      <c r="G444" s="27">
        <v>894765.39</v>
      </c>
      <c r="H444" s="28">
        <f t="shared" si="42"/>
        <v>590545.15740000003</v>
      </c>
      <c r="I444" s="27">
        <f t="shared" si="43"/>
        <v>196848.38580000002</v>
      </c>
      <c r="J444" s="29">
        <f t="shared" si="44"/>
        <v>787393.54320000007</v>
      </c>
      <c r="K444" s="27">
        <f t="shared" si="41"/>
        <v>240519595.92739159</v>
      </c>
    </row>
    <row r="445" spans="1:11" hidden="1" x14ac:dyDescent="0.3">
      <c r="A445" s="10" t="s">
        <v>13</v>
      </c>
      <c r="B445" s="10">
        <v>60</v>
      </c>
      <c r="C445" s="30" t="s">
        <v>853</v>
      </c>
      <c r="D445" s="30" t="s">
        <v>854</v>
      </c>
      <c r="E445" s="25" t="s">
        <v>855</v>
      </c>
      <c r="F445" s="31">
        <v>42092</v>
      </c>
      <c r="G445" s="27">
        <v>1396297</v>
      </c>
      <c r="H445" s="28">
        <f t="shared" si="42"/>
        <v>921556.02000000014</v>
      </c>
      <c r="I445" s="27">
        <f t="shared" si="43"/>
        <v>307185.34000000003</v>
      </c>
      <c r="J445" s="29">
        <f t="shared" si="44"/>
        <v>1228741.3600000001</v>
      </c>
      <c r="K445" s="27">
        <f t="shared" si="41"/>
        <v>241748337.2873916</v>
      </c>
    </row>
    <row r="446" spans="1:11" hidden="1" x14ac:dyDescent="0.3">
      <c r="A446" s="10" t="s">
        <v>16</v>
      </c>
      <c r="B446" s="10">
        <v>60</v>
      </c>
      <c r="C446" s="30" t="s">
        <v>422</v>
      </c>
      <c r="D446" s="30" t="s">
        <v>572</v>
      </c>
      <c r="E446" s="25" t="s">
        <v>443</v>
      </c>
      <c r="F446" s="31">
        <v>42093</v>
      </c>
      <c r="G446" s="27">
        <v>397893.15</v>
      </c>
      <c r="H446" s="28">
        <f t="shared" si="42"/>
        <v>262609.47900000005</v>
      </c>
      <c r="I446" s="27">
        <f t="shared" si="43"/>
        <v>87536.493000000017</v>
      </c>
      <c r="J446" s="29">
        <f t="shared" si="44"/>
        <v>350145.97200000007</v>
      </c>
      <c r="K446" s="27">
        <f t="shared" si="41"/>
        <v>242098483.25939161</v>
      </c>
    </row>
    <row r="447" spans="1:11" hidden="1" x14ac:dyDescent="0.3">
      <c r="A447" s="10" t="s">
        <v>16</v>
      </c>
      <c r="B447" s="10">
        <v>60</v>
      </c>
      <c r="C447" s="30" t="s">
        <v>302</v>
      </c>
      <c r="D447" s="30" t="s">
        <v>487</v>
      </c>
      <c r="E447" s="25" t="s">
        <v>860</v>
      </c>
      <c r="F447" s="31">
        <v>42094</v>
      </c>
      <c r="G447" s="27">
        <v>874036.62</v>
      </c>
      <c r="H447" s="28">
        <f t="shared" ref="H447:H478" si="45">G447*1.1*0.6</f>
        <v>576864.1692</v>
      </c>
      <c r="I447" s="27">
        <f t="shared" ref="I447:I478" si="46">H447/3</f>
        <v>192288.0564</v>
      </c>
      <c r="J447" s="29">
        <f t="shared" ref="J447:J478" si="47">H447+I447</f>
        <v>769152.22560000001</v>
      </c>
      <c r="K447" s="27">
        <f t="shared" si="41"/>
        <v>242867635.48499161</v>
      </c>
    </row>
    <row r="448" spans="1:11" hidden="1" x14ac:dyDescent="0.3">
      <c r="A448" s="10" t="s">
        <v>82</v>
      </c>
      <c r="B448" s="10">
        <v>60</v>
      </c>
      <c r="C448" s="30" t="s">
        <v>731</v>
      </c>
      <c r="D448" s="30" t="s">
        <v>861</v>
      </c>
      <c r="E448" s="25" t="s">
        <v>862</v>
      </c>
      <c r="F448" s="31">
        <v>42094</v>
      </c>
      <c r="G448" s="27">
        <v>533770.04</v>
      </c>
      <c r="H448" s="28">
        <f t="shared" si="45"/>
        <v>352288.22640000004</v>
      </c>
      <c r="I448" s="27">
        <f t="shared" si="46"/>
        <v>117429.40880000002</v>
      </c>
      <c r="J448" s="29">
        <f t="shared" si="47"/>
        <v>469717.63520000008</v>
      </c>
      <c r="K448" s="27">
        <f t="shared" si="41"/>
        <v>243337353.1201916</v>
      </c>
    </row>
    <row r="449" spans="1:11" hidden="1" x14ac:dyDescent="0.3">
      <c r="A449" s="10" t="s">
        <v>82</v>
      </c>
      <c r="B449" s="10">
        <v>60</v>
      </c>
      <c r="C449" s="30" t="s">
        <v>112</v>
      </c>
      <c r="D449" s="30" t="s">
        <v>863</v>
      </c>
      <c r="E449" s="25" t="s">
        <v>864</v>
      </c>
      <c r="F449" s="31">
        <v>42094</v>
      </c>
      <c r="G449" s="27">
        <v>574837.53</v>
      </c>
      <c r="H449" s="28">
        <f t="shared" si="45"/>
        <v>379392.76980000001</v>
      </c>
      <c r="I449" s="27">
        <f t="shared" si="46"/>
        <v>126464.25660000001</v>
      </c>
      <c r="J449" s="29">
        <f t="shared" si="47"/>
        <v>505857.02640000003</v>
      </c>
      <c r="K449" s="27">
        <f t="shared" si="41"/>
        <v>243843210.1465916</v>
      </c>
    </row>
    <row r="450" spans="1:11" ht="21.9" hidden="1" x14ac:dyDescent="0.3">
      <c r="A450" s="10" t="s">
        <v>13</v>
      </c>
      <c r="B450" s="10">
        <v>60</v>
      </c>
      <c r="C450" s="30" t="s">
        <v>14</v>
      </c>
      <c r="D450" s="30" t="s">
        <v>462</v>
      </c>
      <c r="E450" s="30" t="s">
        <v>870</v>
      </c>
      <c r="F450" s="31">
        <v>42101</v>
      </c>
      <c r="G450" s="27">
        <v>991014.55</v>
      </c>
      <c r="H450" s="28">
        <f t="shared" si="45"/>
        <v>654069.603</v>
      </c>
      <c r="I450" s="27">
        <f t="shared" si="46"/>
        <v>218023.201</v>
      </c>
      <c r="J450" s="29">
        <f t="shared" si="47"/>
        <v>872092.804</v>
      </c>
      <c r="K450" s="27">
        <f t="shared" si="41"/>
        <v>244715302.95059159</v>
      </c>
    </row>
    <row r="451" spans="1:11" hidden="1" x14ac:dyDescent="0.3">
      <c r="A451" s="10" t="s">
        <v>16</v>
      </c>
      <c r="B451" s="10">
        <v>60</v>
      </c>
      <c r="C451" s="30" t="s">
        <v>422</v>
      </c>
      <c r="D451" s="30" t="s">
        <v>871</v>
      </c>
      <c r="E451" s="25" t="s">
        <v>872</v>
      </c>
      <c r="F451" s="31">
        <v>42101</v>
      </c>
      <c r="G451" s="27">
        <v>1073524.7</v>
      </c>
      <c r="H451" s="28">
        <f t="shared" si="45"/>
        <v>708526.30200000003</v>
      </c>
      <c r="I451" s="27">
        <f t="shared" si="46"/>
        <v>236175.43400000001</v>
      </c>
      <c r="J451" s="29">
        <f t="shared" si="47"/>
        <v>944701.73600000003</v>
      </c>
      <c r="K451" s="27">
        <f t="shared" si="41"/>
        <v>245660004.6865916</v>
      </c>
    </row>
    <row r="452" spans="1:11" hidden="1" x14ac:dyDescent="0.3">
      <c r="A452" s="10" t="s">
        <v>16</v>
      </c>
      <c r="B452" s="10">
        <v>60</v>
      </c>
      <c r="C452" s="30" t="s">
        <v>300</v>
      </c>
      <c r="D452" s="30" t="s">
        <v>663</v>
      </c>
      <c r="E452" s="25" t="s">
        <v>448</v>
      </c>
      <c r="F452" s="31">
        <v>42164</v>
      </c>
      <c r="G452" s="27">
        <v>396063.37</v>
      </c>
      <c r="H452" s="28">
        <f t="shared" si="45"/>
        <v>261401.82420000003</v>
      </c>
      <c r="I452" s="27">
        <f t="shared" si="46"/>
        <v>87133.941400000011</v>
      </c>
      <c r="J452" s="29">
        <f t="shared" si="47"/>
        <v>348535.76560000004</v>
      </c>
      <c r="K452" s="27">
        <f t="shared" ref="K452:K515" si="48">K451+J452</f>
        <v>246008540.45219159</v>
      </c>
    </row>
    <row r="453" spans="1:11" hidden="1" x14ac:dyDescent="0.3">
      <c r="A453" s="10" t="s">
        <v>16</v>
      </c>
      <c r="B453" s="10">
        <v>60</v>
      </c>
      <c r="C453" s="30" t="s">
        <v>300</v>
      </c>
      <c r="D453" s="30" t="s">
        <v>663</v>
      </c>
      <c r="E453" s="25" t="s">
        <v>873</v>
      </c>
      <c r="F453" s="31">
        <v>42164</v>
      </c>
      <c r="G453" s="27">
        <v>209276.52</v>
      </c>
      <c r="H453" s="28">
        <f t="shared" si="45"/>
        <v>138122.50320000001</v>
      </c>
      <c r="I453" s="27">
        <f t="shared" si="46"/>
        <v>46040.8344</v>
      </c>
      <c r="J453" s="29">
        <f t="shared" si="47"/>
        <v>184163.3376</v>
      </c>
      <c r="K453" s="27">
        <f t="shared" si="48"/>
        <v>246192703.78979158</v>
      </c>
    </row>
    <row r="454" spans="1:11" hidden="1" x14ac:dyDescent="0.3">
      <c r="A454" s="10" t="s">
        <v>16</v>
      </c>
      <c r="B454" s="10">
        <v>60</v>
      </c>
      <c r="C454" s="30" t="s">
        <v>300</v>
      </c>
      <c r="D454" s="30" t="s">
        <v>663</v>
      </c>
      <c r="E454" s="25" t="s">
        <v>874</v>
      </c>
      <c r="F454" s="31">
        <v>42164</v>
      </c>
      <c r="G454" s="27">
        <v>19265.97</v>
      </c>
      <c r="H454" s="28">
        <f t="shared" si="45"/>
        <v>12715.540200000001</v>
      </c>
      <c r="I454" s="27">
        <f t="shared" si="46"/>
        <v>4238.5134000000007</v>
      </c>
      <c r="J454" s="29">
        <f t="shared" si="47"/>
        <v>16954.053600000003</v>
      </c>
      <c r="K454" s="27">
        <f t="shared" si="48"/>
        <v>246209657.8433916</v>
      </c>
    </row>
    <row r="455" spans="1:11" hidden="1" x14ac:dyDescent="0.3">
      <c r="A455" s="10" t="s">
        <v>11</v>
      </c>
      <c r="B455" s="10">
        <v>60</v>
      </c>
      <c r="C455" s="30" t="s">
        <v>101</v>
      </c>
      <c r="D455" s="30" t="s">
        <v>661</v>
      </c>
      <c r="E455" s="25" t="s">
        <v>875</v>
      </c>
      <c r="F455" s="26">
        <v>42184</v>
      </c>
      <c r="G455" s="27">
        <v>832213.48</v>
      </c>
      <c r="H455" s="28">
        <f t="shared" si="45"/>
        <v>549260.89679999999</v>
      </c>
      <c r="I455" s="27">
        <f t="shared" si="46"/>
        <v>183086.9656</v>
      </c>
      <c r="J455" s="29">
        <f t="shared" si="47"/>
        <v>732347.86239999998</v>
      </c>
      <c r="K455" s="27">
        <f t="shared" si="48"/>
        <v>246942005.70579159</v>
      </c>
    </row>
    <row r="456" spans="1:11" x14ac:dyDescent="0.3">
      <c r="A456" s="22"/>
      <c r="B456" s="22"/>
      <c r="C456" s="22"/>
      <c r="D456" s="22"/>
      <c r="E456" s="40"/>
      <c r="F456" s="41"/>
      <c r="G456" s="22"/>
      <c r="H456" s="16"/>
      <c r="I456" s="42"/>
      <c r="J456" s="11"/>
      <c r="K456" s="42"/>
    </row>
  </sheetData>
  <sortState ref="A4:K455">
    <sortCondition descending="1" sortBy="fontColor" ref="A4:A455" dxfId="2"/>
  </sortState>
  <mergeCells count="1">
    <mergeCell ref="A1:E1"/>
  </mergeCells>
  <conditionalFormatting sqref="I2">
    <cfRule type="cellIs" dxfId="1" priority="1" stopIfTrue="1" operator="equal">
      <formula>0</formula>
    </cfRule>
  </conditionalFormatting>
  <conditionalFormatting sqref="H2">
    <cfRule type="cellIs" dxfId="0" priority="2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5099F-D7CA-43E0-9BAB-B6BAC1072FA1}"/>
</file>

<file path=customXml/itemProps2.xml><?xml version="1.0" encoding="utf-8"?>
<ds:datastoreItem xmlns:ds="http://schemas.openxmlformats.org/officeDocument/2006/customXml" ds:itemID="{27060687-DF61-4737-BCDA-7CE623634D09}"/>
</file>

<file path=customXml/itemProps3.xml><?xml version="1.0" encoding="utf-8"?>
<ds:datastoreItem xmlns:ds="http://schemas.openxmlformats.org/officeDocument/2006/customXml" ds:itemID="{5990105A-B41D-47F4-91EE-D52AE7791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De Win, Karin</cp:lastModifiedBy>
  <dcterms:created xsi:type="dcterms:W3CDTF">2017-08-09T12:05:32Z</dcterms:created>
  <dcterms:modified xsi:type="dcterms:W3CDTF">2017-08-09T12:58:53Z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