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kabinetschauvliege.vo.proximuscloudsharepoint.be/parlement/SV/2016-2017/Gedeelde  documenten/Vraag nr_846 - IHD - Grondenbank - Lydia Peeters/"/>
    </mc:Choice>
  </mc:AlternateContent>
  <bookViews>
    <workbookView xWindow="0" yWindow="0" windowWidth="19410" windowHeight="9225" activeTab="1"/>
  </bookViews>
  <sheets>
    <sheet name="Bijlage 1" sheetId="1" r:id="rId1"/>
    <sheet name="Bijlage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5" i="2" l="1"/>
  <c r="E4" i="1"/>
  <c r="C4" i="2" s="1"/>
  <c r="F4" i="1"/>
  <c r="F5" i="1"/>
  <c r="F8" i="1"/>
  <c r="G7" i="1"/>
  <c r="F6" i="1"/>
  <c r="G6" i="1" s="1"/>
  <c r="E6" i="1"/>
  <c r="G4" i="1"/>
  <c r="E5" i="1"/>
  <c r="E9" i="1" l="1"/>
  <c r="C8" i="2"/>
  <c r="F9" i="1"/>
  <c r="G9" i="1" s="1"/>
  <c r="G5" i="1"/>
</calcChain>
</file>

<file path=xl/sharedStrings.xml><?xml version="1.0" encoding="utf-8"?>
<sst xmlns="http://schemas.openxmlformats.org/spreadsheetml/2006/main" count="24" uniqueCount="18">
  <si>
    <t xml:space="preserve">oppervlakte aangekocht door VLM </t>
  </si>
  <si>
    <t>TOTAAL</t>
  </si>
  <si>
    <t xml:space="preserve">Antwerpen </t>
  </si>
  <si>
    <t>aantal dossiers</t>
  </si>
  <si>
    <t>Provincie</t>
  </si>
  <si>
    <t xml:space="preserve">Jaar </t>
  </si>
  <si>
    <t>West-Vlaanderen</t>
  </si>
  <si>
    <t>Vlaams Brabant</t>
  </si>
  <si>
    <t>Limburg</t>
  </si>
  <si>
    <t xml:space="preserve">Totaal </t>
  </si>
  <si>
    <t xml:space="preserve">opmerking </t>
  </si>
  <si>
    <t>1ha 87a 76 ca is reeds toegewezen aan een landbouwer obv een ondertekende ruilbelofte</t>
  </si>
  <si>
    <t>de inzet van 5ha 2a 43ca als ruilgrond is onzeker (percelen in de Brakeleer)</t>
  </si>
  <si>
    <t>potentieel beschikbare ruilgrond</t>
  </si>
  <si>
    <t>aankoopprijs</t>
  </si>
  <si>
    <t xml:space="preserve">gemiddelde prijs per ha </t>
  </si>
  <si>
    <t>SV nr. 846 (JS) Bijlage 1</t>
  </si>
  <si>
    <t>SV nr. 846 (JS) Bijlage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</si>
</sst>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\h\a\ ##\a\ ##\c\a"/>
    <numFmt numFmtId="165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right" vertical="center" wrapText="1" indent="3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/>
    <xf numFmtId="0" fontId="1" fillId="2" borderId="8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Fill="1"/>
    <xf numFmtId="4" fontId="0" fillId="0" borderId="0" xfId="0" applyNumberFormat="1"/>
    <xf numFmtId="164" fontId="0" fillId="0" borderId="0" xfId="0" applyNumberFormat="1"/>
    <xf numFmtId="0" fontId="0" fillId="0" borderId="10" xfId="0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right" vertical="center" wrapText="1" indent="3"/>
    </xf>
    <xf numFmtId="0" fontId="2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right" vertical="center" wrapText="1" indent="3"/>
    </xf>
    <xf numFmtId="4" fontId="2" fillId="2" borderId="9" xfId="0" applyNumberFormat="1" applyFont="1" applyFill="1" applyBorder="1" applyAlignment="1">
      <alignment horizontal="right" vertical="center" wrapText="1" indent="3"/>
    </xf>
    <xf numFmtId="4" fontId="2" fillId="2" borderId="2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right" vertical="center" wrapText="1" indent="3"/>
    </xf>
    <xf numFmtId="164" fontId="3" fillId="0" borderId="17" xfId="0" applyNumberFormat="1" applyFont="1" applyFill="1" applyBorder="1" applyAlignment="1">
      <alignment horizontal="right" vertical="center" wrapText="1" indent="3"/>
    </xf>
    <xf numFmtId="164" fontId="2" fillId="2" borderId="18" xfId="0" applyNumberFormat="1" applyFont="1" applyFill="1" applyBorder="1" applyAlignment="1">
      <alignment horizontal="right" vertical="center" wrapText="1" indent="3"/>
    </xf>
    <xf numFmtId="0" fontId="2" fillId="2" borderId="1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right" vertical="center" wrapText="1" indent="3"/>
    </xf>
    <xf numFmtId="165" fontId="2" fillId="2" borderId="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3"/>
  <sheetViews>
    <sheetView workbookViewId="0">
      <selection activeCell="B1" sqref="B1"/>
    </sheetView>
  </sheetViews>
  <sheetFormatPr defaultRowHeight="15" x14ac:dyDescent="0.25"/>
  <cols>
    <col min="1" max="1" width="5.140625" customWidth="1"/>
    <col min="2" max="3" width="36.7109375" customWidth="1"/>
    <col min="4" max="4" width="14.7109375" customWidth="1"/>
    <col min="5" max="5" width="23.42578125" customWidth="1"/>
    <col min="6" max="6" width="21.5703125" style="12" customWidth="1"/>
    <col min="7" max="7" width="23.28515625" style="12" customWidth="1"/>
  </cols>
  <sheetData>
    <row r="1" spans="2:10" x14ac:dyDescent="0.25">
      <c r="B1" t="s">
        <v>16</v>
      </c>
    </row>
    <row r="2" spans="2:10" ht="15.75" thickBot="1" x14ac:dyDescent="0.3"/>
    <row r="3" spans="2:10" ht="26.25" thickBot="1" x14ac:dyDescent="0.3">
      <c r="B3" s="8" t="s">
        <v>5</v>
      </c>
      <c r="C3" s="23" t="s">
        <v>4</v>
      </c>
      <c r="D3" s="27" t="s">
        <v>3</v>
      </c>
      <c r="E3" s="1" t="s">
        <v>0</v>
      </c>
      <c r="F3" s="9" t="s">
        <v>14</v>
      </c>
      <c r="G3" s="19" t="s">
        <v>15</v>
      </c>
    </row>
    <row r="4" spans="2:10" x14ac:dyDescent="0.25">
      <c r="B4" s="3">
        <v>2015</v>
      </c>
      <c r="C4" s="3" t="s">
        <v>2</v>
      </c>
      <c r="D4" s="28">
        <v>2</v>
      </c>
      <c r="E4" s="24">
        <f>103895+26371</f>
        <v>130266</v>
      </c>
      <c r="F4" s="31">
        <f>401000+143000</f>
        <v>544000</v>
      </c>
      <c r="G4" s="32">
        <f>F4/17.6475</f>
        <v>30825.896019266183</v>
      </c>
      <c r="H4" s="2"/>
      <c r="I4" s="2"/>
      <c r="J4" s="2"/>
    </row>
    <row r="5" spans="2:10" s="5" customFormat="1" x14ac:dyDescent="0.25">
      <c r="B5" s="3">
        <v>2016</v>
      </c>
      <c r="C5" s="3" t="s">
        <v>2</v>
      </c>
      <c r="D5" s="28">
        <v>2</v>
      </c>
      <c r="E5" s="24">
        <f>50243+65155</f>
        <v>115398</v>
      </c>
      <c r="F5" s="31">
        <f>339140.25+390000</f>
        <v>729140.25</v>
      </c>
      <c r="G5" s="32">
        <f>F5/11.5398</f>
        <v>63184.825560235018</v>
      </c>
    </row>
    <row r="6" spans="2:10" s="5" customFormat="1" x14ac:dyDescent="0.25">
      <c r="B6" s="3">
        <v>2017</v>
      </c>
      <c r="C6" s="3" t="s">
        <v>6</v>
      </c>
      <c r="D6" s="28">
        <v>2</v>
      </c>
      <c r="E6" s="24">
        <f>76636+18776</f>
        <v>95412</v>
      </c>
      <c r="F6" s="31">
        <f>70410+170460+141900+147456</f>
        <v>530226</v>
      </c>
      <c r="G6" s="32">
        <f>F6/9.5412</f>
        <v>55572.255062256321</v>
      </c>
    </row>
    <row r="7" spans="2:10" s="5" customFormat="1" x14ac:dyDescent="0.25">
      <c r="B7" s="3">
        <v>2017</v>
      </c>
      <c r="C7" s="3" t="s">
        <v>7</v>
      </c>
      <c r="D7" s="28">
        <v>1</v>
      </c>
      <c r="E7" s="24">
        <v>19620</v>
      </c>
      <c r="F7" s="31">
        <v>60822</v>
      </c>
      <c r="G7" s="32">
        <f>F7/1.962</f>
        <v>31000</v>
      </c>
    </row>
    <row r="8" spans="2:10" s="5" customFormat="1" ht="15.75" thickBot="1" x14ac:dyDescent="0.3">
      <c r="B8" s="14">
        <v>2017</v>
      </c>
      <c r="C8" s="14" t="s">
        <v>8</v>
      </c>
      <c r="D8" s="29">
        <v>1</v>
      </c>
      <c r="E8" s="25">
        <v>129635</v>
      </c>
      <c r="F8" s="33">
        <f>12.9635*50000</f>
        <v>648175</v>
      </c>
      <c r="G8" s="34">
        <v>50000</v>
      </c>
    </row>
    <row r="9" spans="2:10" s="5" customFormat="1" ht="16.5" thickTop="1" thickBot="1" x14ac:dyDescent="0.3">
      <c r="B9" s="37" t="s">
        <v>1</v>
      </c>
      <c r="C9" s="38"/>
      <c r="D9" s="30">
        <f>SUM(D4:D8)</f>
        <v>8</v>
      </c>
      <c r="E9" s="26">
        <f>SUM(E4:E8)</f>
        <v>490331</v>
      </c>
      <c r="F9" s="35">
        <f>SUM(F4:F8)</f>
        <v>2512363.25</v>
      </c>
      <c r="G9" s="36">
        <f>F9/49.0331</f>
        <v>51238.107523285296</v>
      </c>
    </row>
    <row r="10" spans="2:10" ht="36" customHeight="1" x14ac:dyDescent="0.25">
      <c r="B10" s="5"/>
      <c r="C10" s="5"/>
      <c r="D10" s="5"/>
      <c r="E10" s="6"/>
      <c r="F10" s="10"/>
      <c r="G10" s="10"/>
    </row>
    <row r="11" spans="2:10" s="5" customFormat="1" x14ac:dyDescent="0.25">
      <c r="B11" s="7"/>
      <c r="C11" s="7"/>
      <c r="D11" s="7"/>
      <c r="E11" s="7"/>
      <c r="F11" s="11"/>
      <c r="G11" s="11"/>
    </row>
    <row r="12" spans="2:10" s="7" customFormat="1" x14ac:dyDescent="0.25">
      <c r="B12"/>
      <c r="C12"/>
      <c r="D12"/>
      <c r="E12"/>
      <c r="F12" s="12"/>
      <c r="G12" s="12"/>
    </row>
    <row r="13" spans="2:10" x14ac:dyDescent="0.25">
      <c r="E13" s="13"/>
    </row>
  </sheetData>
  <mergeCells count="1">
    <mergeCell ref="B9:C9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tabSelected="1" workbookViewId="0">
      <selection activeCell="B3" sqref="B3"/>
    </sheetView>
  </sheetViews>
  <sheetFormatPr defaultRowHeight="15" x14ac:dyDescent="0.25"/>
  <cols>
    <col min="1" max="1" width="3.28515625" customWidth="1"/>
    <col min="2" max="2" width="36.7109375" customWidth="1"/>
    <col min="3" max="3" width="23.42578125" customWidth="1"/>
    <col min="4" max="4" width="23.28515625" style="12" customWidth="1"/>
  </cols>
  <sheetData>
    <row r="1" spans="2:7" x14ac:dyDescent="0.25">
      <c r="B1" t="s">
        <v>17</v>
      </c>
    </row>
    <row r="2" spans="2:7" ht="15.75" thickBot="1" x14ac:dyDescent="0.3"/>
    <row r="3" spans="2:7" ht="26.25" thickBot="1" x14ac:dyDescent="0.3">
      <c r="B3" s="8" t="s">
        <v>4</v>
      </c>
      <c r="C3" s="1" t="s">
        <v>13</v>
      </c>
      <c r="D3" s="19" t="s">
        <v>10</v>
      </c>
    </row>
    <row r="4" spans="2:7" ht="38.25" x14ac:dyDescent="0.25">
      <c r="B4" s="3" t="s">
        <v>2</v>
      </c>
      <c r="C4" s="4">
        <f>'Bijlage 1'!E4+'Bijlage 1'!E5-67800</f>
        <v>177864</v>
      </c>
      <c r="D4" s="22" t="s">
        <v>12</v>
      </c>
      <c r="E4" s="2"/>
      <c r="F4" s="2"/>
      <c r="G4" s="2"/>
    </row>
    <row r="5" spans="2:7" s="5" customFormat="1" ht="51" x14ac:dyDescent="0.25">
      <c r="B5" s="3" t="s">
        <v>6</v>
      </c>
      <c r="C5" s="4">
        <f>76636+18776</f>
        <v>95412</v>
      </c>
      <c r="D5" s="22" t="s">
        <v>11</v>
      </c>
    </row>
    <row r="6" spans="2:7" s="5" customFormat="1" x14ac:dyDescent="0.25">
      <c r="B6" s="3" t="s">
        <v>7</v>
      </c>
      <c r="C6" s="4">
        <v>19620</v>
      </c>
      <c r="D6" s="20"/>
    </row>
    <row r="7" spans="2:7" s="5" customFormat="1" ht="15.75" thickBot="1" x14ac:dyDescent="0.3">
      <c r="B7" s="14" t="s">
        <v>8</v>
      </c>
      <c r="C7" s="15">
        <v>129635</v>
      </c>
      <c r="D7" s="21"/>
    </row>
    <row r="8" spans="2:7" s="5" customFormat="1" ht="32.25" customHeight="1" thickTop="1" thickBot="1" x14ac:dyDescent="0.3">
      <c r="B8" s="16" t="s">
        <v>9</v>
      </c>
      <c r="C8" s="17">
        <f>SUM(C4:C7)</f>
        <v>422531</v>
      </c>
      <c r="D8" s="18"/>
    </row>
    <row r="9" spans="2:7" ht="36" customHeight="1" x14ac:dyDescent="0.25">
      <c r="B9" s="5"/>
      <c r="C9" s="6"/>
      <c r="D9" s="10"/>
    </row>
    <row r="10" spans="2:7" s="5" customFormat="1" x14ac:dyDescent="0.25">
      <c r="B10" s="7"/>
      <c r="C10" s="7"/>
      <c r="D10" s="11"/>
    </row>
    <row r="11" spans="2:7" s="7" customFormat="1" x14ac:dyDescent="0.25">
      <c r="B11"/>
      <c r="C11"/>
      <c r="D11" s="12"/>
    </row>
    <row r="12" spans="2:7" x14ac:dyDescent="0.25">
      <c r="C12" s="13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9CC6EABF89740882D6CD7B2CE0776" ma:contentTypeVersion="0" ma:contentTypeDescription="Een nieuw document maken." ma:contentTypeScope="" ma:versionID="565efd325ff782ed27030943f0d855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A98944-C4AA-41E2-B9FE-9ADF3462709C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106F912-5BFC-4883-958A-F8BB32ADC1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91BD4C-B142-43E4-8FDE-201600D466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Bijlage 1</vt:lpstr>
      <vt:lpstr>Bijlage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sv nr 846_bijlage 1 &amp; 2</dc:title>
  <dc:creator>Bert Dejaegher</dc:creator>
  <cp:lastModifiedBy>Geerts, Hugo</cp:lastModifiedBy>
  <cp:lastPrinted>2017-08-28T15:57:46Z</cp:lastPrinted>
  <dcterms:created xsi:type="dcterms:W3CDTF">2017-07-05T14:04:35Z</dcterms:created>
  <dcterms:modified xsi:type="dcterms:W3CDTF">2017-08-28T15:58:28Z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0x0101003589CC6EABF89740882D6CD7B2CE0776</vt:lpwstr>
  </property>
  <property fmtid="{D5CDD505-2E9C-101B-9397-08002B2CF9AE}" pid="3" name="MetadataThema">
    <vt:lpwstr>48;#Landinrichting en Grondenbank|b59f0114-14d7-45a7-ba8f-eee07c4eccc6;#619;#Bestuur:Parlementaire vragen|6e3adb82-aede-4d8a-8c30-ca35cd9f5aae</vt:lpwstr>
  </property>
  <property fmtid="{D5CDD505-2E9C-101B-9397-08002B2CF9AE}" pid="4" name="MetadataProject">
    <vt:lpwstr/>
  </property>
  <property fmtid="{D5CDD505-2E9C-101B-9397-08002B2CF9AE}" pid="5" name="TaxKeyword">
    <vt:lpwstr/>
  </property>
  <property fmtid="{D5CDD505-2E9C-101B-9397-08002B2CF9AE}" pid="6" name="_dlc_DocIdItemGuid">
    <vt:lpwstr>6a92e7a8-21dc-49ba-a4c8-e1449c18c1a9</vt:lpwstr>
  </property>
</Properties>
</file>