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abinetgatz.vo.proximuscloudsharepoint.be/Vragen Schriftelijk 20162017/"/>
    </mc:Choice>
  </mc:AlternateContent>
  <bookViews>
    <workbookView xWindow="0" yWindow="0" windowWidth="19200" windowHeight="6990" activeTab="3"/>
  </bookViews>
  <sheets>
    <sheet name="Bewegingen" sheetId="1" r:id="rId1"/>
    <sheet name="Verenigingen" sheetId="2" r:id="rId2"/>
    <sheet name="Vormingsinstellingen" sheetId="3" r:id="rId3"/>
    <sheet name="Volkshogescholen" sheetId="4" r:id="rId4"/>
  </sheets>
  <definedNames>
    <definedName name="_xlnm.Print_Titles" localSheetId="0">Bewegingen!$2:$2</definedName>
  </definedNames>
  <calcPr calcId="171027"/>
</workbook>
</file>

<file path=xl/calcChain.xml><?xml version="1.0" encoding="utf-8"?>
<calcChain xmlns="http://schemas.openxmlformats.org/spreadsheetml/2006/main">
  <c r="C16" i="4" l="1"/>
  <c r="D16" i="4"/>
  <c r="E16" i="4"/>
  <c r="B16" i="4"/>
  <c r="C27" i="3"/>
  <c r="D27" i="3"/>
  <c r="E27" i="3"/>
  <c r="B27" i="3"/>
  <c r="C55" i="2"/>
  <c r="D55" i="2"/>
  <c r="E55" i="2"/>
  <c r="B55" i="2"/>
  <c r="E38" i="1"/>
  <c r="D38" i="1"/>
  <c r="C38" i="1"/>
  <c r="B38" i="1"/>
  <c r="B25" i="3" l="1"/>
  <c r="C11" i="3"/>
  <c r="B9" i="3"/>
  <c r="C9" i="3"/>
  <c r="C9" i="4"/>
  <c r="C8" i="4"/>
  <c r="D41" i="2"/>
</calcChain>
</file>

<file path=xl/sharedStrings.xml><?xml version="1.0" encoding="utf-8"?>
<sst xmlns="http://schemas.openxmlformats.org/spreadsheetml/2006/main" count="165" uniqueCount="137">
  <si>
    <t>BEWEGING</t>
  </si>
  <si>
    <t>BOND ZONDER NAAM -CULTUUR</t>
  </si>
  <si>
    <t>CLIMAXI</t>
  </si>
  <si>
    <t>DE MAAKBARE MENS</t>
  </si>
  <si>
    <t>DE WAKKERE BURGER</t>
  </si>
  <si>
    <t>ETHISCH VEGETARISCH ALTERNATIEF</t>
  </si>
  <si>
    <t>FAIRFIN</t>
  </si>
  <si>
    <t>GETBASIC</t>
  </si>
  <si>
    <t>KIF KIF</t>
  </si>
  <si>
    <t>KOERDISCH INSTITUUT</t>
  </si>
  <si>
    <t>LINC</t>
  </si>
  <si>
    <t>MERHABA</t>
  </si>
  <si>
    <t>MOBIEL 21</t>
  </si>
  <si>
    <t>NETWERK BEWUST VERBRUIKEN</t>
  </si>
  <si>
    <t>ONAFHANKELIJK LEVEN</t>
  </si>
  <si>
    <t>ORBIT</t>
  </si>
  <si>
    <t>PAX CHRISTI VLAANDEREN</t>
  </si>
  <si>
    <t>RYCKEVELDE</t>
  </si>
  <si>
    <t>SAMENHUIZEN</t>
  </si>
  <si>
    <t>HAND IN HAND TEGEN RACISME</t>
  </si>
  <si>
    <t>LIGA VOOR MENSENRECHTEN</t>
  </si>
  <si>
    <t>VLUCHTELINGENWERK VLAANDEREN</t>
  </si>
  <si>
    <t>VOEDSELTEAMS</t>
  </si>
  <si>
    <t>VREDE</t>
  </si>
  <si>
    <t>VREDESACTIE</t>
  </si>
  <si>
    <t>WAERBEKE</t>
  </si>
  <si>
    <t>WELZIJNSZORG</t>
  </si>
  <si>
    <t>WERVEL</t>
  </si>
  <si>
    <t>ZICHT OP CULTUUR</t>
  </si>
  <si>
    <t>ZIJ-KANT</t>
  </si>
  <si>
    <t>ZIJN - BEWEGING TEGEN GEWELD</t>
  </si>
  <si>
    <t>Overgedragen winst/verlies 2015</t>
  </si>
  <si>
    <t>Overgedragen winst/verlies 2016</t>
  </si>
  <si>
    <t>Bestemde Fondsen 2015</t>
  </si>
  <si>
    <t>Bestemde Fondsen 2016</t>
  </si>
  <si>
    <t>AUTODELEN</t>
  </si>
  <si>
    <t>LABO</t>
  </si>
  <si>
    <t>LETS VLAANDEREN</t>
  </si>
  <si>
    <t>MIEX</t>
  </si>
  <si>
    <t>O.V.K.-SAVE</t>
  </si>
  <si>
    <t>Vereniging</t>
  </si>
  <si>
    <t xml:space="preserve">GEZINSBOND                                                       </t>
  </si>
  <si>
    <t xml:space="preserve">CENTRALE VAN DE LANDELIJKE GILDEN VAN DE BOERENBOND                                      </t>
  </si>
  <si>
    <t xml:space="preserve">LINX+                                                  </t>
  </si>
  <si>
    <t xml:space="preserve">MARKANT - NETWERK VAN ONDERNEMENDE VROUWEN                                </t>
  </si>
  <si>
    <t xml:space="preserve">NEOS </t>
  </si>
  <si>
    <t xml:space="preserve">CURIEUS                                                </t>
  </si>
  <si>
    <t xml:space="preserve">DAVIDSFONDS                                                     </t>
  </si>
  <si>
    <t xml:space="preserve">FEDERATIE VAN VLAAMSE KRINGEN - RODENBACHFONDS               </t>
  </si>
  <si>
    <t xml:space="preserve">HUMANISTISCH-VRIJZINNIGE VERENIGING IN 'T KORT HVV                                   </t>
  </si>
  <si>
    <t xml:space="preserve">FEMMA                                                      </t>
  </si>
  <si>
    <t xml:space="preserve">OKRA,TREFPUNT 55+                      </t>
  </si>
  <si>
    <t xml:space="preserve">KATHOLIEKE VERENIGING GEHANDICAPTEN VORMINGSBEWEGING                         </t>
  </si>
  <si>
    <t xml:space="preserve">KVLV vzw                                          </t>
  </si>
  <si>
    <t xml:space="preserve">KRISTELIJKE WERKNEMERSBEWEGING                         </t>
  </si>
  <si>
    <t xml:space="preserve">VIEF                                                 </t>
  </si>
  <si>
    <t xml:space="preserve">SOCIAAL-CULTURELE VERENIGING VAN VLAAMSE LIBERALE VROUWEN                           </t>
  </si>
  <si>
    <t xml:space="preserve">FRANS MASEREEL FONDS  </t>
  </si>
  <si>
    <t xml:space="preserve">UNIZO ONDERNEMERSVERENIGING                                             </t>
  </si>
  <si>
    <t xml:space="preserve">VIVA-SOCIALISTISCHE VROUWEN VERENIGING                                                   </t>
  </si>
  <si>
    <t xml:space="preserve">PASAR                                             </t>
  </si>
  <si>
    <t xml:space="preserve">FEDERATIE ONAFHANKELIJKE SENIOREN                        </t>
  </si>
  <si>
    <t xml:space="preserve">AUGUST VERMEYLENFONDS    </t>
  </si>
  <si>
    <t xml:space="preserve">VLAAMSE ACTIEVE SENIOREN                                         </t>
  </si>
  <si>
    <t xml:space="preserve">S-PLUS                                                        </t>
  </si>
  <si>
    <t xml:space="preserve">VFG - VERENIGING PERSONEN MET EEN HANDICAP                                             </t>
  </si>
  <si>
    <t xml:space="preserve">VELT vzw - VERENIGING VOOR ECOLOGISCH LEVEN EN TUINIEREN                                </t>
  </si>
  <si>
    <t xml:space="preserve">VTBKULTUUR                  </t>
  </si>
  <si>
    <t xml:space="preserve">WILLEMSFONDS                  </t>
  </si>
  <si>
    <t xml:space="preserve">SAMANA VZW                                        </t>
  </si>
  <si>
    <t xml:space="preserve">CAVARIA                               </t>
  </si>
  <si>
    <t xml:space="preserve">VLAAMSE VOLKSBEWEGING      </t>
  </si>
  <si>
    <t xml:space="preserve">LIBERAAL VERBOND VOOR ZELFSTANDIGEN - VORMINGSDIENST                    </t>
  </si>
  <si>
    <t xml:space="preserve">VERBOND VOS VZW VLAAMSE VREDESVERENIGING                     </t>
  </si>
  <si>
    <t xml:space="preserve">CONTEMPO NETWERK VOOR WIE ZIJN PARTNER VERLOOR DOOR OVERLIJDEN                                                         </t>
  </si>
  <si>
    <t xml:space="preserve">SIMILES, FEDERATIE VAN VLAAMSE SIMILESKRINGEN                                                  </t>
  </si>
  <si>
    <t xml:space="preserve">AMNESTY INTERNATIONAL VLAANDEREN                                                                  </t>
  </si>
  <si>
    <t xml:space="preserve">WELZIJNSSCHAKELS             </t>
  </si>
  <si>
    <t xml:space="preserve">VLAAMSE OUD-SCOUTS EN OUD-GIDSEN - SCOUTING VOOR VOLWASSENEN                                     </t>
  </si>
  <si>
    <t xml:space="preserve">TUINHIER                                                    </t>
  </si>
  <si>
    <t xml:space="preserve">OXFAM-WERELDWINKELS                                               </t>
  </si>
  <si>
    <t xml:space="preserve">ACTIE DORPEN ROEMENIE - VLAANDEREN                                         </t>
  </si>
  <si>
    <t xml:space="preserve">ACTIEVE INTERCULTURELE FEDERATIE +                                                    </t>
  </si>
  <si>
    <t xml:space="preserve">FEDERATIE MAROKKAANSE EN MONDIALE DEMOCRATISCHE VERENIGINGEN                       </t>
  </si>
  <si>
    <t xml:space="preserve">FEDERATIE VAN MAROKKAANSE VERENIGINGEN             </t>
  </si>
  <si>
    <t xml:space="preserve">INTERNATIONAAL COMITE                                </t>
  </si>
  <si>
    <t xml:space="preserve">UNIE DER TURKSE ISLAMITISCHE CULTURELE VERENIGINGEN VAN BELGIE                                                            </t>
  </si>
  <si>
    <t xml:space="preserve">UNIE VAN TURKSE VERENIGINGEN                                          </t>
  </si>
  <si>
    <t xml:space="preserve">VERENIGING VOOR ONTWIKKELING EN EMANCIPATIE VAN MOSLIMS                                                     </t>
  </si>
  <si>
    <t xml:space="preserve">FENIKS                                    </t>
  </si>
  <si>
    <t xml:space="preserve">FEDERATION OF ANGLOPHONE AFRICANS IN BELGIUM                                                </t>
  </si>
  <si>
    <t xml:space="preserve">FEDERATIE VAN VLAAMSE DOVENORGANISATIES  </t>
  </si>
  <si>
    <t xml:space="preserve">FEDERATIE VAN ZELFORGANISATIES IN VLAANDEREN                               </t>
  </si>
  <si>
    <t>Vormingsinstelling</t>
  </si>
  <si>
    <t>Volkshogeschool</t>
  </si>
  <si>
    <t xml:space="preserve">AMARANT
           </t>
  </si>
  <si>
    <t xml:space="preserve">CENTRUM VOOR CHRISTELIJK VORMINGSWERK
         </t>
  </si>
  <si>
    <t xml:space="preserve">DAVIDSFONDS ACADEMIE
</t>
  </si>
  <si>
    <t xml:space="preserve">HALEWIJN - STICHTING
          </t>
  </si>
  <si>
    <t xml:space="preserve">HET VLAAMSE KRUIS
</t>
  </si>
  <si>
    <t xml:space="preserve">MOTIEF 
</t>
  </si>
  <si>
    <t xml:space="preserve">NATUURPUNT CVN                                                                       </t>
  </si>
  <si>
    <t xml:space="preserve">PRH -PERSOONLIJKHEID EN RELATIES - VLAANDEREN
</t>
  </si>
  <si>
    <t xml:space="preserve">STICHTING LODEWIJK DE RAET 
</t>
  </si>
  <si>
    <t xml:space="preserve">TIMOTHEUS-INTUITIE
</t>
  </si>
  <si>
    <t xml:space="preserve">UITSTRALING PERMANENTE VORMING
</t>
  </si>
  <si>
    <t xml:space="preserve">VORMINGSCENTRUM OPVOEDING EN KINDEROPVANG
</t>
  </si>
  <si>
    <t xml:space="preserve">VORMINGSINSTITUUT RODE KRUIS-VLAANDEREN
  </t>
  </si>
  <si>
    <t xml:space="preserve">WISPER, VORMINGSINSTELLING VOOR ACTIEVE KUNSTEDUCATIE
                            </t>
  </si>
  <si>
    <t xml:space="preserve">ZORG-SAAM, CENTRUM VOOR STUDIE, ADVIES EN VORMING
</t>
  </si>
  <si>
    <t xml:space="preserve">OOST WEST CENTRUM                                 </t>
  </si>
  <si>
    <t xml:space="preserve">IMPULS-VORMING, TRAINING EN PROCESBEHEER
</t>
  </si>
  <si>
    <t xml:space="preserve">VORMING EN ACTIE
</t>
  </si>
  <si>
    <t xml:space="preserve">COMPETENT IN ENGAGEMENT vzw
   </t>
  </si>
  <si>
    <t xml:space="preserve">ATELIERS VOOR WERKNEMERS VORMING
                                 </t>
  </si>
  <si>
    <t xml:space="preserve">VONX                                                                    </t>
  </si>
  <si>
    <t xml:space="preserve">PASFORM                         
             </t>
  </si>
  <si>
    <t xml:space="preserve">OP-STAP
                   </t>
  </si>
  <si>
    <t xml:space="preserve">VIJFTACT            
</t>
  </si>
  <si>
    <t xml:space="preserve">VORMINGPLUS CITIZENNE                                      </t>
  </si>
  <si>
    <t xml:space="preserve">VOLKSHOGESCHOOL GENT-EEKLO                                       </t>
  </si>
  <si>
    <t xml:space="preserve">VOLKSHOGESCHOOL HALLE-VILVOORDE                                       </t>
  </si>
  <si>
    <t xml:space="preserve">VORMINGPLUS KEMPEN                     </t>
  </si>
  <si>
    <t xml:space="preserve">VOLKSHOGESCHOOL MIDDEN EN ZUID WEST-VLAANDEREN                                              </t>
  </si>
  <si>
    <t xml:space="preserve">VOLKSHOGESCHOOL REGIO ANTWERPEN                                   
</t>
  </si>
  <si>
    <t xml:space="preserve">VORMINGPLUS REGIO BRUGGE                                  </t>
  </si>
  <si>
    <t xml:space="preserve">VOLKSHOGESCHOOL REGIO OOSTENDE - WESTHOEK                                            </t>
  </si>
  <si>
    <t xml:space="preserve">VOLKSHOGESCHOOL VLAAMSE ARDENNEN - DENDER                                              </t>
  </si>
  <si>
    <t xml:space="preserve">VOLKSHOGESCHOOL WAAS EN DENDER                                                         </t>
  </si>
  <si>
    <t xml:space="preserve">VORMINGPLUS LIMBURG                                   </t>
  </si>
  <si>
    <t xml:space="preserve">VORMINGPLUS REGIO MECHELEN                               </t>
  </si>
  <si>
    <t xml:space="preserve">VORMINGPLUS, VOLKSHOGESCHOOL OOST VLAAMS-BRABANT                                                </t>
  </si>
  <si>
    <t>-</t>
  </si>
  <si>
    <t>Nog niet beschikbaar</t>
  </si>
  <si>
    <t>Gegevens balans 31 december 2015</t>
  </si>
  <si>
    <t>Gegevens balans 31 december 2016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</si>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</sst>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€&quot;\ * #,##0.00_ ;_ &quot;€&quot;\ * \-#,##0.00_ ;_ &quot;€&quot;\ * &quot;-&quot;??_ ;_ @_ "/>
    <numFmt numFmtId="164" formatCode="dd\-mmm\-yy"/>
  </numFmts>
  <fonts count="9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i/>
      <sz val="9"/>
      <color theme="1"/>
      <name val="Arial"/>
      <family val="2"/>
    </font>
    <font>
      <sz val="10"/>
      <name val="FlandersArtSans-Regula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9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vertical="top"/>
    </xf>
    <xf numFmtId="4" fontId="2" fillId="0" borderId="1" xfId="0" applyNumberFormat="1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0" fontId="6" fillId="0" borderId="5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" fontId="0" fillId="0" borderId="1" xfId="0" applyNumberFormat="1" applyBorder="1"/>
    <xf numFmtId="0" fontId="0" fillId="0" borderId="0" xfId="0" applyBorder="1"/>
    <xf numFmtId="4" fontId="0" fillId="0" borderId="5" xfId="0" applyNumberFormat="1" applyBorder="1"/>
    <xf numFmtId="4" fontId="0" fillId="0" borderId="1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0" fontId="2" fillId="0" borderId="3" xfId="0" applyFont="1" applyBorder="1"/>
    <xf numFmtId="0" fontId="5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top" wrapText="1"/>
    </xf>
    <xf numFmtId="44" fontId="0" fillId="0" borderId="5" xfId="0" applyNumberFormat="1" applyBorder="1"/>
    <xf numFmtId="44" fontId="0" fillId="0" borderId="1" xfId="0" applyNumberFormat="1" applyBorder="1"/>
    <xf numFmtId="0" fontId="1" fillId="0" borderId="2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44" fontId="2" fillId="0" borderId="5" xfId="0" applyNumberFormat="1" applyFont="1" applyBorder="1" applyAlignment="1">
      <alignment vertical="top"/>
    </xf>
    <xf numFmtId="44" fontId="2" fillId="0" borderId="1" xfId="0" applyNumberFormat="1" applyFont="1" applyBorder="1" applyAlignment="1">
      <alignment vertical="top"/>
    </xf>
    <xf numFmtId="44" fontId="2" fillId="0" borderId="6" xfId="0" applyNumberFormat="1" applyFont="1" applyBorder="1" applyAlignment="1">
      <alignment vertical="top"/>
    </xf>
    <xf numFmtId="44" fontId="2" fillId="0" borderId="7" xfId="0" applyNumberFormat="1" applyFont="1" applyBorder="1" applyAlignment="1">
      <alignment vertical="top"/>
    </xf>
    <xf numFmtId="0" fontId="7" fillId="0" borderId="8" xfId="0" applyFont="1" applyFill="1" applyBorder="1" applyAlignment="1" applyProtection="1">
      <alignment horizontal="left" vertical="top" wrapText="1"/>
      <protection locked="0"/>
    </xf>
    <xf numFmtId="0" fontId="7" fillId="0" borderId="8" xfId="0" applyFont="1" applyFill="1" applyBorder="1" applyAlignment="1">
      <alignment horizontal="left" vertical="top" wrapText="1"/>
    </xf>
    <xf numFmtId="164" fontId="7" fillId="0" borderId="8" xfId="0" applyNumberFormat="1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4" fontId="4" fillId="0" borderId="13" xfId="0" applyNumberFormat="1" applyFont="1" applyBorder="1" applyAlignment="1">
      <alignment vertical="top"/>
    </xf>
    <xf numFmtId="4" fontId="4" fillId="0" borderId="14" xfId="0" applyNumberFormat="1" applyFont="1" applyBorder="1" applyAlignment="1">
      <alignment vertical="top"/>
    </xf>
    <xf numFmtId="0" fontId="4" fillId="0" borderId="0" xfId="0" applyFont="1"/>
    <xf numFmtId="0" fontId="7" fillId="0" borderId="15" xfId="0" applyFont="1" applyBorder="1" applyAlignment="1">
      <alignment horizontal="left" vertical="top" wrapText="1"/>
    </xf>
    <xf numFmtId="44" fontId="0" fillId="0" borderId="16" xfId="0" applyNumberFormat="1" applyBorder="1"/>
    <xf numFmtId="44" fontId="0" fillId="0" borderId="17" xfId="0" applyNumberFormat="1" applyBorder="1"/>
    <xf numFmtId="0" fontId="8" fillId="0" borderId="12" xfId="0" applyFont="1" applyBorder="1"/>
    <xf numFmtId="44" fontId="8" fillId="0" borderId="13" xfId="0" applyNumberFormat="1" applyFont="1" applyBorder="1"/>
    <xf numFmtId="0" fontId="8" fillId="0" borderId="0" xfId="0" applyFont="1"/>
    <xf numFmtId="0" fontId="7" fillId="0" borderId="15" xfId="0" applyFont="1" applyFill="1" applyBorder="1" applyAlignment="1">
      <alignment vertical="top" wrapText="1"/>
    </xf>
    <xf numFmtId="4" fontId="0" fillId="0" borderId="16" xfId="0" applyNumberFormat="1" applyBorder="1"/>
    <xf numFmtId="4" fontId="0" fillId="0" borderId="17" xfId="0" applyNumberFormat="1" applyBorder="1"/>
    <xf numFmtId="4" fontId="8" fillId="0" borderId="13" xfId="0" applyNumberFormat="1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workbookViewId="0">
      <pane xSplit="1" ySplit="2" topLeftCell="B30" activePane="bottomRight" state="frozen"/>
      <selection pane="topRight" activeCell="C1" sqref="C1"/>
      <selection pane="bottomLeft" activeCell="A2" sqref="A2"/>
      <selection pane="bottomRight" activeCell="A38" sqref="A38:XFD38"/>
    </sheetView>
  </sheetViews>
  <sheetFormatPr defaultColWidth="9.140625" defaultRowHeight="12" x14ac:dyDescent="0.2"/>
  <cols>
    <col min="1" max="1" width="24.85546875" style="1" customWidth="1"/>
    <col min="2" max="5" width="16.28515625" style="1" customWidth="1"/>
    <col min="6" max="16384" width="9.140625" style="1"/>
  </cols>
  <sheetData>
    <row r="1" spans="1:5" ht="14.45" customHeight="1" x14ac:dyDescent="0.25">
      <c r="A1" s="15"/>
      <c r="B1" s="45" t="s">
        <v>134</v>
      </c>
      <c r="C1" s="46"/>
      <c r="D1" s="45" t="s">
        <v>135</v>
      </c>
      <c r="E1" s="46"/>
    </row>
    <row r="2" spans="1:5" ht="37.5" customHeight="1" x14ac:dyDescent="0.25">
      <c r="A2" s="16" t="s">
        <v>0</v>
      </c>
      <c r="B2" s="8" t="s">
        <v>31</v>
      </c>
      <c r="C2" s="9" t="s">
        <v>33</v>
      </c>
      <c r="D2" s="8" t="s">
        <v>32</v>
      </c>
      <c r="E2" s="9" t="s">
        <v>34</v>
      </c>
    </row>
    <row r="3" spans="1:5" ht="11.45" x14ac:dyDescent="0.25">
      <c r="A3" s="21" t="s">
        <v>35</v>
      </c>
      <c r="B3" s="23">
        <v>3264.21</v>
      </c>
      <c r="C3" s="24">
        <v>0</v>
      </c>
      <c r="D3" s="23">
        <v>13035.01</v>
      </c>
      <c r="E3" s="24">
        <v>0</v>
      </c>
    </row>
    <row r="4" spans="1:5" ht="23.1" x14ac:dyDescent="0.25">
      <c r="A4" s="21" t="s">
        <v>1</v>
      </c>
      <c r="B4" s="23">
        <v>-1010625.24</v>
      </c>
      <c r="C4" s="24">
        <v>1048283.73</v>
      </c>
      <c r="D4" s="23">
        <v>-1145060.6599999999</v>
      </c>
      <c r="E4" s="24">
        <v>1048283.73</v>
      </c>
    </row>
    <row r="5" spans="1:5" ht="11.45" x14ac:dyDescent="0.25">
      <c r="A5" s="21" t="s">
        <v>2</v>
      </c>
      <c r="B5" s="23">
        <v>21293.33</v>
      </c>
      <c r="C5" s="24">
        <v>0</v>
      </c>
      <c r="D5" s="23">
        <v>23093.27</v>
      </c>
      <c r="E5" s="24">
        <v>0</v>
      </c>
    </row>
    <row r="6" spans="1:5" ht="11.45" x14ac:dyDescent="0.25">
      <c r="A6" s="21" t="s">
        <v>3</v>
      </c>
      <c r="B6" s="23">
        <v>98542.71</v>
      </c>
      <c r="C6" s="24">
        <v>46831.9</v>
      </c>
      <c r="D6" s="23">
        <v>93946.53</v>
      </c>
      <c r="E6" s="24">
        <v>0</v>
      </c>
    </row>
    <row r="7" spans="1:5" ht="11.45" x14ac:dyDescent="0.25">
      <c r="A7" s="21" t="s">
        <v>4</v>
      </c>
      <c r="B7" s="23">
        <v>85679.69</v>
      </c>
      <c r="C7" s="24">
        <v>0</v>
      </c>
      <c r="D7" s="23">
        <v>93946.53</v>
      </c>
      <c r="E7" s="24">
        <v>0</v>
      </c>
    </row>
    <row r="8" spans="1:5" ht="23.1" x14ac:dyDescent="0.25">
      <c r="A8" s="21" t="s">
        <v>5</v>
      </c>
      <c r="B8" s="23">
        <v>84518.14</v>
      </c>
      <c r="C8" s="24">
        <v>95000</v>
      </c>
      <c r="D8" s="23">
        <v>78707.31</v>
      </c>
      <c r="E8" s="24">
        <v>95000</v>
      </c>
    </row>
    <row r="9" spans="1:5" ht="11.45" x14ac:dyDescent="0.25">
      <c r="A9" s="21" t="s">
        <v>6</v>
      </c>
      <c r="B9" s="23">
        <v>0</v>
      </c>
      <c r="C9" s="24">
        <v>349959.62</v>
      </c>
      <c r="D9" s="23">
        <v>0</v>
      </c>
      <c r="E9" s="24">
        <v>337098.45</v>
      </c>
    </row>
    <row r="10" spans="1:5" ht="11.45" x14ac:dyDescent="0.25">
      <c r="A10" s="21" t="s">
        <v>7</v>
      </c>
      <c r="B10" s="23">
        <v>42767.47</v>
      </c>
      <c r="C10" s="24">
        <v>0</v>
      </c>
      <c r="D10" s="23">
        <v>119</v>
      </c>
      <c r="E10" s="24">
        <v>0</v>
      </c>
    </row>
    <row r="11" spans="1:5" ht="11.45" x14ac:dyDescent="0.25">
      <c r="A11" s="21" t="s">
        <v>8</v>
      </c>
      <c r="B11" s="23">
        <v>11549.71</v>
      </c>
      <c r="C11" s="24">
        <v>25000</v>
      </c>
      <c r="D11" s="23">
        <v>32816.550000000003</v>
      </c>
      <c r="E11" s="24">
        <v>25000</v>
      </c>
    </row>
    <row r="12" spans="1:5" ht="11.45" x14ac:dyDescent="0.25">
      <c r="A12" s="21" t="s">
        <v>9</v>
      </c>
      <c r="B12" s="23">
        <v>-35518.21</v>
      </c>
      <c r="C12" s="24">
        <v>106020.65</v>
      </c>
      <c r="D12" s="23">
        <v>-10049.540000000001</v>
      </c>
      <c r="E12" s="24">
        <v>0</v>
      </c>
    </row>
    <row r="13" spans="1:5" ht="11.45" x14ac:dyDescent="0.25">
      <c r="A13" s="21" t="s">
        <v>36</v>
      </c>
      <c r="B13" s="23"/>
      <c r="C13" s="24"/>
      <c r="D13" s="23">
        <v>34915.75</v>
      </c>
      <c r="E13" s="24">
        <v>0</v>
      </c>
    </row>
    <row r="14" spans="1:5" ht="11.45" x14ac:dyDescent="0.25">
      <c r="A14" s="21" t="s">
        <v>37</v>
      </c>
      <c r="B14" s="23"/>
      <c r="C14" s="24"/>
      <c r="D14" s="23">
        <v>51977.05</v>
      </c>
      <c r="E14" s="24">
        <v>0</v>
      </c>
    </row>
    <row r="15" spans="1:5" ht="23.1" x14ac:dyDescent="0.25">
      <c r="A15" s="21" t="s">
        <v>20</v>
      </c>
      <c r="B15" s="23">
        <v>146832.59</v>
      </c>
      <c r="C15" s="24">
        <v>0</v>
      </c>
      <c r="D15" s="23">
        <v>209589.13</v>
      </c>
      <c r="E15" s="24">
        <v>0</v>
      </c>
    </row>
    <row r="16" spans="1:5" ht="11.45" x14ac:dyDescent="0.25">
      <c r="A16" s="21" t="s">
        <v>10</v>
      </c>
      <c r="B16" s="23">
        <v>327005.34999999998</v>
      </c>
      <c r="C16" s="24">
        <v>0</v>
      </c>
      <c r="D16" s="23">
        <v>362080.02</v>
      </c>
      <c r="E16" s="24">
        <v>0</v>
      </c>
    </row>
    <row r="17" spans="1:5" ht="11.45" x14ac:dyDescent="0.25">
      <c r="A17" s="21" t="s">
        <v>11</v>
      </c>
      <c r="B17" s="23">
        <v>19019.71</v>
      </c>
      <c r="C17" s="24">
        <v>30097.24</v>
      </c>
      <c r="D17" s="23">
        <v>23146.86</v>
      </c>
      <c r="E17" s="24">
        <v>30097.24</v>
      </c>
    </row>
    <row r="18" spans="1:5" ht="11.45" x14ac:dyDescent="0.25">
      <c r="A18" s="21" t="s">
        <v>38</v>
      </c>
      <c r="B18" s="23"/>
      <c r="C18" s="24"/>
      <c r="D18" s="23">
        <v>49496.49</v>
      </c>
      <c r="E18" s="24">
        <v>0</v>
      </c>
    </row>
    <row r="19" spans="1:5" ht="11.45" x14ac:dyDescent="0.25">
      <c r="A19" s="21" t="s">
        <v>12</v>
      </c>
      <c r="B19" s="23">
        <v>1091216.31</v>
      </c>
      <c r="C19" s="24">
        <v>738000</v>
      </c>
      <c r="D19" s="23">
        <v>1074675.98</v>
      </c>
      <c r="E19" s="24">
        <v>738000</v>
      </c>
    </row>
    <row r="20" spans="1:5" ht="23.1" x14ac:dyDescent="0.25">
      <c r="A20" s="21" t="s">
        <v>13</v>
      </c>
      <c r="B20" s="23">
        <v>23185.35</v>
      </c>
      <c r="C20" s="24">
        <v>35549.85</v>
      </c>
      <c r="D20" s="23">
        <v>23185.35</v>
      </c>
      <c r="E20" s="24">
        <v>71029.149999999994</v>
      </c>
    </row>
    <row r="21" spans="1:5" ht="11.45" x14ac:dyDescent="0.25">
      <c r="A21" s="21" t="s">
        <v>14</v>
      </c>
      <c r="B21" s="23">
        <v>36371.129999999997</v>
      </c>
      <c r="C21" s="24">
        <v>47571.57</v>
      </c>
      <c r="D21" s="23">
        <v>45303.44</v>
      </c>
      <c r="E21" s="24">
        <v>47571.57</v>
      </c>
    </row>
    <row r="22" spans="1:5" ht="11.45" x14ac:dyDescent="0.25">
      <c r="A22" s="21" t="s">
        <v>15</v>
      </c>
      <c r="B22" s="23">
        <v>18900.38</v>
      </c>
      <c r="C22" s="24">
        <v>62945.09</v>
      </c>
      <c r="D22" s="23">
        <v>21205.93</v>
      </c>
      <c r="E22" s="24">
        <v>62945.09</v>
      </c>
    </row>
    <row r="23" spans="1:5" ht="11.45" x14ac:dyDescent="0.25">
      <c r="A23" s="21" t="s">
        <v>39</v>
      </c>
      <c r="B23" s="23"/>
      <c r="C23" s="24"/>
      <c r="D23" s="23">
        <v>30985.79</v>
      </c>
      <c r="E23" s="24">
        <v>0</v>
      </c>
    </row>
    <row r="24" spans="1:5" ht="11.45" x14ac:dyDescent="0.25">
      <c r="A24" s="21" t="s">
        <v>16</v>
      </c>
      <c r="B24" s="23">
        <v>0</v>
      </c>
      <c r="C24" s="24">
        <v>384816.33</v>
      </c>
      <c r="D24" s="23">
        <v>0</v>
      </c>
      <c r="E24" s="24">
        <v>540684.37</v>
      </c>
    </row>
    <row r="25" spans="1:5" ht="11.45" x14ac:dyDescent="0.25">
      <c r="A25" s="21" t="s">
        <v>17</v>
      </c>
      <c r="B25" s="23">
        <v>446081.97</v>
      </c>
      <c r="C25" s="24">
        <v>189749.34</v>
      </c>
      <c r="D25" s="23">
        <v>459009.59</v>
      </c>
      <c r="E25" s="24">
        <v>204749.34</v>
      </c>
    </row>
    <row r="26" spans="1:5" ht="11.45" x14ac:dyDescent="0.25">
      <c r="A26" s="21" t="s">
        <v>18</v>
      </c>
      <c r="B26" s="23">
        <v>12852.24</v>
      </c>
      <c r="C26" s="24">
        <v>0</v>
      </c>
      <c r="D26" s="23">
        <v>8232.23</v>
      </c>
      <c r="E26" s="24">
        <v>0</v>
      </c>
    </row>
    <row r="27" spans="1:5" ht="25.5" customHeight="1" x14ac:dyDescent="0.25">
      <c r="A27" s="21" t="s">
        <v>19</v>
      </c>
      <c r="B27" s="23">
        <v>76866.66</v>
      </c>
      <c r="C27" s="24">
        <v>0</v>
      </c>
      <c r="D27" s="23">
        <v>76124.11</v>
      </c>
      <c r="E27" s="24">
        <v>0</v>
      </c>
    </row>
    <row r="28" spans="1:5" ht="23.1" x14ac:dyDescent="0.25">
      <c r="A28" s="21" t="s">
        <v>21</v>
      </c>
      <c r="B28" s="23">
        <v>660538</v>
      </c>
      <c r="C28" s="24">
        <v>298599</v>
      </c>
      <c r="D28" s="23">
        <v>289403.48</v>
      </c>
      <c r="E28" s="24">
        <v>575134.68999999994</v>
      </c>
    </row>
    <row r="29" spans="1:5" ht="11.45" x14ac:dyDescent="0.25">
      <c r="A29" s="21" t="s">
        <v>22</v>
      </c>
      <c r="B29" s="23">
        <v>29530.07</v>
      </c>
      <c r="C29" s="24">
        <v>55230.64</v>
      </c>
      <c r="D29" s="23">
        <v>37315.07</v>
      </c>
      <c r="E29" s="24">
        <v>63015.64</v>
      </c>
    </row>
    <row r="30" spans="1:5" ht="11.45" x14ac:dyDescent="0.25">
      <c r="A30" s="21" t="s">
        <v>23</v>
      </c>
      <c r="B30" s="23">
        <v>-838.78</v>
      </c>
      <c r="C30" s="24">
        <v>0</v>
      </c>
      <c r="D30" s="23">
        <v>-16783.63</v>
      </c>
      <c r="E30" s="24">
        <v>0</v>
      </c>
    </row>
    <row r="31" spans="1:5" ht="11.45" x14ac:dyDescent="0.25">
      <c r="A31" s="21" t="s">
        <v>24</v>
      </c>
      <c r="B31" s="23">
        <v>7711.97</v>
      </c>
      <c r="C31" s="24">
        <v>49450</v>
      </c>
      <c r="D31" s="23">
        <v>7736.13</v>
      </c>
      <c r="E31" s="24">
        <v>65150</v>
      </c>
    </row>
    <row r="32" spans="1:5" ht="11.45" x14ac:dyDescent="0.25">
      <c r="A32" s="21" t="s">
        <v>25</v>
      </c>
      <c r="B32" s="23">
        <v>333745.44</v>
      </c>
      <c r="C32" s="24">
        <v>0</v>
      </c>
      <c r="D32" s="23">
        <v>323853.71999999997</v>
      </c>
      <c r="E32" s="24">
        <v>0</v>
      </c>
    </row>
    <row r="33" spans="1:5" ht="11.45" x14ac:dyDescent="0.25">
      <c r="A33" s="21" t="s">
        <v>26</v>
      </c>
      <c r="B33" s="23">
        <v>20331.72</v>
      </c>
      <c r="C33" s="24">
        <v>2448031.37</v>
      </c>
      <c r="D33" s="23">
        <v>20331.72</v>
      </c>
      <c r="E33" s="24">
        <v>2145493.02</v>
      </c>
    </row>
    <row r="34" spans="1:5" ht="11.45" x14ac:dyDescent="0.25">
      <c r="A34" s="21" t="s">
        <v>27</v>
      </c>
      <c r="B34" s="23">
        <v>6377.89</v>
      </c>
      <c r="C34" s="24">
        <v>65028.25</v>
      </c>
      <c r="D34" s="23">
        <v>978.87</v>
      </c>
      <c r="E34" s="24">
        <v>102028.25</v>
      </c>
    </row>
    <row r="35" spans="1:5" ht="11.45" x14ac:dyDescent="0.25">
      <c r="A35" s="21" t="s">
        <v>28</v>
      </c>
      <c r="B35" s="23">
        <v>15474.13</v>
      </c>
      <c r="C35" s="24">
        <v>20000</v>
      </c>
      <c r="D35" s="23">
        <v>18038.77</v>
      </c>
      <c r="E35" s="24">
        <v>10000</v>
      </c>
    </row>
    <row r="36" spans="1:5" ht="11.45" x14ac:dyDescent="0.25">
      <c r="A36" s="21" t="s">
        <v>29</v>
      </c>
      <c r="B36" s="23">
        <v>127735.87</v>
      </c>
      <c r="C36" s="24">
        <v>0</v>
      </c>
      <c r="D36" s="23">
        <v>-2427.37</v>
      </c>
      <c r="E36" s="24">
        <v>0</v>
      </c>
    </row>
    <row r="37" spans="1:5" ht="23.45" thickBot="1" x14ac:dyDescent="0.3">
      <c r="A37" s="22" t="s">
        <v>30</v>
      </c>
      <c r="B37" s="25">
        <v>7099.05</v>
      </c>
      <c r="C37" s="26">
        <v>27868.06</v>
      </c>
      <c r="D37" s="25">
        <v>23958.93</v>
      </c>
      <c r="E37" s="26">
        <v>27868.06</v>
      </c>
    </row>
    <row r="38" spans="1:5" s="34" customFormat="1" thickBot="1" x14ac:dyDescent="0.3">
      <c r="A38" s="31" t="s">
        <v>136</v>
      </c>
      <c r="B38" s="32">
        <f>SUM(B30:B37)</f>
        <v>517637.29</v>
      </c>
      <c r="C38" s="32">
        <f>SUM(C30:C37)</f>
        <v>2610377.6800000002</v>
      </c>
      <c r="D38" s="32">
        <f>SUM(D30:D37)</f>
        <v>375687.13999999996</v>
      </c>
      <c r="E38" s="33">
        <f>SUM(E30:E37)</f>
        <v>2350539.33</v>
      </c>
    </row>
    <row r="39" spans="1:5" ht="11.45" x14ac:dyDescent="0.25">
      <c r="A39" s="20"/>
      <c r="B39" s="7"/>
      <c r="C39" s="7"/>
      <c r="D39" s="7"/>
      <c r="E39" s="7"/>
    </row>
    <row r="40" spans="1:5" ht="11.45" x14ac:dyDescent="0.25">
      <c r="A40" s="3"/>
      <c r="B40" s="6"/>
      <c r="C40" s="6"/>
      <c r="D40" s="6"/>
      <c r="E40" s="6"/>
    </row>
    <row r="41" spans="1:5" ht="11.45" x14ac:dyDescent="0.25">
      <c r="A41" s="3"/>
      <c r="B41" s="6"/>
      <c r="C41" s="6"/>
      <c r="D41" s="6"/>
      <c r="E41" s="6"/>
    </row>
    <row r="42" spans="1:5" ht="11.45" x14ac:dyDescent="0.25">
      <c r="A42" s="3"/>
      <c r="B42" s="6"/>
      <c r="C42" s="6"/>
      <c r="D42" s="6"/>
      <c r="E42" s="6"/>
    </row>
    <row r="43" spans="1:5" ht="11.45" x14ac:dyDescent="0.25">
      <c r="A43" s="3"/>
      <c r="B43" s="5"/>
      <c r="C43" s="5"/>
      <c r="D43" s="5"/>
      <c r="E43" s="5"/>
    </row>
    <row r="44" spans="1:5" ht="11.45" x14ac:dyDescent="0.25">
      <c r="A44" s="3"/>
      <c r="B44" s="5"/>
      <c r="C44" s="5"/>
      <c r="D44" s="5"/>
      <c r="E44" s="5"/>
    </row>
    <row r="45" spans="1:5" ht="11.45" x14ac:dyDescent="0.25">
      <c r="A45" s="3"/>
      <c r="B45" s="5"/>
      <c r="C45" s="5"/>
      <c r="D45" s="5"/>
      <c r="E45" s="5"/>
    </row>
    <row r="46" spans="1:5" ht="11.45" x14ac:dyDescent="0.25">
      <c r="A46" s="3"/>
      <c r="B46" s="5"/>
      <c r="C46" s="5"/>
      <c r="D46" s="5"/>
      <c r="E46" s="5"/>
    </row>
    <row r="47" spans="1:5" ht="11.45" x14ac:dyDescent="0.25">
      <c r="A47" s="3"/>
      <c r="B47" s="5"/>
      <c r="C47" s="5"/>
      <c r="D47" s="5"/>
      <c r="E47" s="5"/>
    </row>
    <row r="48" spans="1:5" ht="11.45" x14ac:dyDescent="0.25">
      <c r="A48" s="3"/>
      <c r="B48" s="5"/>
      <c r="C48" s="5"/>
      <c r="D48" s="5"/>
      <c r="E48" s="5"/>
    </row>
    <row r="49" spans="1:5" ht="11.45" x14ac:dyDescent="0.25">
      <c r="A49" s="2"/>
      <c r="B49" s="5"/>
      <c r="C49" s="5"/>
      <c r="D49" s="5"/>
      <c r="E49" s="5"/>
    </row>
    <row r="50" spans="1:5" ht="11.45" x14ac:dyDescent="0.25">
      <c r="A50" s="3"/>
      <c r="B50" s="5"/>
      <c r="C50" s="5"/>
      <c r="D50" s="5"/>
      <c r="E50" s="5"/>
    </row>
    <row r="51" spans="1:5" ht="11.45" x14ac:dyDescent="0.25">
      <c r="A51" s="4"/>
      <c r="B51" s="5"/>
      <c r="C51" s="5"/>
      <c r="D51" s="5"/>
      <c r="E51" s="5"/>
    </row>
    <row r="52" spans="1:5" ht="11.45" x14ac:dyDescent="0.25">
      <c r="A52" s="4"/>
      <c r="B52" s="5"/>
      <c r="C52" s="5"/>
      <c r="D52" s="5"/>
      <c r="E52" s="5"/>
    </row>
    <row r="53" spans="1:5" ht="11.45" x14ac:dyDescent="0.25">
      <c r="A53" s="4"/>
      <c r="B53" s="5"/>
      <c r="C53" s="5"/>
      <c r="D53" s="5"/>
      <c r="E53" s="5"/>
    </row>
    <row r="54" spans="1:5" ht="11.45" x14ac:dyDescent="0.25">
      <c r="A54" s="4"/>
      <c r="B54" s="5"/>
      <c r="C54" s="5"/>
      <c r="D54" s="5"/>
      <c r="E54" s="5"/>
    </row>
    <row r="55" spans="1:5" ht="11.45" x14ac:dyDescent="0.25">
      <c r="A55" s="4"/>
      <c r="B55" s="5"/>
      <c r="C55" s="5"/>
      <c r="D55" s="5"/>
      <c r="E55" s="5"/>
    </row>
    <row r="56" spans="1:5" ht="11.45" x14ac:dyDescent="0.25">
      <c r="A56" s="4"/>
      <c r="B56" s="5"/>
      <c r="C56" s="5"/>
      <c r="D56" s="5"/>
      <c r="E56" s="5"/>
    </row>
    <row r="57" spans="1:5" ht="11.45" x14ac:dyDescent="0.25">
      <c r="A57" s="4"/>
      <c r="B57" s="5"/>
      <c r="C57" s="5"/>
      <c r="D57" s="5"/>
      <c r="E57" s="5"/>
    </row>
    <row r="58" spans="1:5" ht="11.45" x14ac:dyDescent="0.25">
      <c r="A58" s="4"/>
      <c r="B58" s="5"/>
      <c r="C58" s="5"/>
      <c r="D58" s="5"/>
      <c r="E58" s="5"/>
    </row>
    <row r="59" spans="1:5" ht="11.45" x14ac:dyDescent="0.25">
      <c r="A59" s="4"/>
      <c r="B59" s="5"/>
      <c r="C59" s="5"/>
      <c r="D59" s="5"/>
      <c r="E59" s="5"/>
    </row>
    <row r="60" spans="1:5" ht="11.45" x14ac:dyDescent="0.25">
      <c r="A60" s="4"/>
      <c r="B60" s="5"/>
      <c r="C60" s="5"/>
      <c r="D60" s="5"/>
      <c r="E60" s="5"/>
    </row>
    <row r="61" spans="1:5" ht="11.45" x14ac:dyDescent="0.25">
      <c r="A61" s="4"/>
      <c r="B61" s="5"/>
      <c r="C61" s="5"/>
      <c r="D61" s="5"/>
      <c r="E61" s="5"/>
    </row>
  </sheetData>
  <mergeCells count="2">
    <mergeCell ref="B1:C1"/>
    <mergeCell ref="D1:E1"/>
  </mergeCells>
  <printOptions gridLines="1"/>
  <pageMargins left="0.31496062992125984" right="0.31496062992125984" top="0.35433070866141736" bottom="0.35433070866141736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workbookViewId="0">
      <pane xSplit="1" ySplit="2" topLeftCell="B51" activePane="bottomRight" state="frozen"/>
      <selection pane="topRight" activeCell="B1" sqref="B1"/>
      <selection pane="bottomLeft" activeCell="A3" sqref="A3"/>
      <selection pane="bottomRight" activeCell="A55" sqref="A55:XFD55"/>
    </sheetView>
  </sheetViews>
  <sheetFormatPr defaultRowHeight="15" x14ac:dyDescent="0.25"/>
  <cols>
    <col min="1" max="1" width="28.85546875" customWidth="1"/>
    <col min="2" max="5" width="15.7109375" customWidth="1"/>
  </cols>
  <sheetData>
    <row r="1" spans="1:5" x14ac:dyDescent="0.25">
      <c r="A1" s="15"/>
      <c r="B1" s="45" t="s">
        <v>134</v>
      </c>
      <c r="C1" s="46"/>
      <c r="D1" s="45" t="s">
        <v>135</v>
      </c>
      <c r="E1" s="46"/>
    </row>
    <row r="2" spans="1:5" ht="40.5" customHeight="1" x14ac:dyDescent="0.25">
      <c r="A2" s="16" t="s">
        <v>40</v>
      </c>
      <c r="B2" s="8" t="s">
        <v>31</v>
      </c>
      <c r="C2" s="9" t="s">
        <v>33</v>
      </c>
      <c r="D2" s="8" t="s">
        <v>32</v>
      </c>
      <c r="E2" s="9" t="s">
        <v>34</v>
      </c>
    </row>
    <row r="3" spans="1:5" x14ac:dyDescent="0.25">
      <c r="A3" s="17" t="s">
        <v>41</v>
      </c>
      <c r="B3" s="18">
        <v>0</v>
      </c>
      <c r="C3" s="19">
        <v>0</v>
      </c>
      <c r="D3" s="18">
        <v>0</v>
      </c>
      <c r="E3" s="19">
        <v>0</v>
      </c>
    </row>
    <row r="4" spans="1:5" ht="25.5" x14ac:dyDescent="0.25">
      <c r="A4" s="17" t="s">
        <v>42</v>
      </c>
      <c r="B4" s="18">
        <v>0</v>
      </c>
      <c r="C4" s="19">
        <v>0</v>
      </c>
      <c r="D4" s="18">
        <v>0</v>
      </c>
      <c r="E4" s="19">
        <v>0</v>
      </c>
    </row>
    <row r="5" spans="1:5" x14ac:dyDescent="0.25">
      <c r="A5" s="17" t="s">
        <v>43</v>
      </c>
      <c r="B5" s="18">
        <v>26765.99</v>
      </c>
      <c r="C5" s="19">
        <v>0</v>
      </c>
      <c r="D5" s="18">
        <v>38793.89</v>
      </c>
      <c r="E5" s="19">
        <v>0</v>
      </c>
    </row>
    <row r="6" spans="1:5" ht="25.5" x14ac:dyDescent="0.25">
      <c r="A6" s="17" t="s">
        <v>44</v>
      </c>
      <c r="B6" s="18">
        <v>773574.41</v>
      </c>
      <c r="C6" s="19">
        <v>840000</v>
      </c>
      <c r="D6" s="18">
        <v>686547.28</v>
      </c>
      <c r="E6" s="19">
        <v>840000</v>
      </c>
    </row>
    <row r="7" spans="1:5" x14ac:dyDescent="0.25">
      <c r="A7" s="17" t="s">
        <v>45</v>
      </c>
      <c r="B7" s="18">
        <v>28378.57</v>
      </c>
      <c r="C7" s="19">
        <v>0</v>
      </c>
      <c r="D7" s="18">
        <v>50520.800000000003</v>
      </c>
      <c r="E7" s="19">
        <v>0</v>
      </c>
    </row>
    <row r="8" spans="1:5" x14ac:dyDescent="0.25">
      <c r="A8" s="17" t="s">
        <v>46</v>
      </c>
      <c r="B8" s="18">
        <v>540135.43000000005</v>
      </c>
      <c r="C8" s="19">
        <v>0</v>
      </c>
      <c r="D8" s="18">
        <v>193761.2</v>
      </c>
      <c r="E8" s="19">
        <v>0</v>
      </c>
    </row>
    <row r="9" spans="1:5" x14ac:dyDescent="0.25">
      <c r="A9" s="17" t="s">
        <v>47</v>
      </c>
      <c r="B9" s="18">
        <v>-1574835.81</v>
      </c>
      <c r="C9" s="19">
        <v>0</v>
      </c>
      <c r="D9" s="18">
        <v>-1515398</v>
      </c>
      <c r="E9" s="19">
        <v>0</v>
      </c>
    </row>
    <row r="10" spans="1:5" ht="25.5" x14ac:dyDescent="0.25">
      <c r="A10" s="17" t="s">
        <v>48</v>
      </c>
      <c r="B10" s="18">
        <v>0</v>
      </c>
      <c r="C10" s="19">
        <v>0</v>
      </c>
      <c r="D10" s="18">
        <v>6597.79</v>
      </c>
      <c r="E10" s="19">
        <v>0</v>
      </c>
    </row>
    <row r="11" spans="1:5" ht="25.5" x14ac:dyDescent="0.25">
      <c r="A11" s="17" t="s">
        <v>49</v>
      </c>
      <c r="B11" s="18">
        <v>40134.75</v>
      </c>
      <c r="C11" s="19">
        <v>238397.66</v>
      </c>
      <c r="D11" s="18">
        <v>-640.39</v>
      </c>
      <c r="E11" s="19">
        <v>238397.66</v>
      </c>
    </row>
    <row r="12" spans="1:5" x14ac:dyDescent="0.25">
      <c r="A12" s="17" t="s">
        <v>50</v>
      </c>
      <c r="B12" s="18">
        <v>-3045096.41</v>
      </c>
      <c r="C12" s="19">
        <v>6832475.6799999997</v>
      </c>
      <c r="D12" s="18">
        <v>-3044755.18</v>
      </c>
      <c r="E12" s="19">
        <v>6834813.2199999997</v>
      </c>
    </row>
    <row r="13" spans="1:5" x14ac:dyDescent="0.25">
      <c r="A13" s="17" t="s">
        <v>51</v>
      </c>
      <c r="B13" s="18">
        <v>89650.42</v>
      </c>
      <c r="C13" s="19">
        <v>4134036.89</v>
      </c>
      <c r="D13" s="18">
        <v>117770.13</v>
      </c>
      <c r="E13" s="19">
        <v>4367577.79</v>
      </c>
    </row>
    <row r="14" spans="1:5" ht="38.25" x14ac:dyDescent="0.25">
      <c r="A14" s="17" t="s">
        <v>52</v>
      </c>
      <c r="B14" s="18">
        <v>-53862.59</v>
      </c>
      <c r="C14" s="19">
        <v>0</v>
      </c>
      <c r="D14" s="18">
        <v>-54828.07</v>
      </c>
      <c r="E14" s="19">
        <v>0</v>
      </c>
    </row>
    <row r="15" spans="1:5" x14ac:dyDescent="0.25">
      <c r="A15" s="17" t="s">
        <v>53</v>
      </c>
      <c r="B15" s="18">
        <v>1635891.86</v>
      </c>
      <c r="C15" s="19">
        <v>2302859.64</v>
      </c>
      <c r="D15" s="18">
        <v>1722436.51</v>
      </c>
      <c r="E15" s="19">
        <v>2216314.9900000002</v>
      </c>
    </row>
    <row r="16" spans="1:5" ht="25.5" x14ac:dyDescent="0.25">
      <c r="A16" s="17" t="s">
        <v>54</v>
      </c>
      <c r="B16" s="18">
        <v>0</v>
      </c>
      <c r="C16" s="19">
        <v>2400223.36</v>
      </c>
      <c r="D16" s="18">
        <v>104371.33</v>
      </c>
      <c r="E16" s="19">
        <v>2482865.3199999998</v>
      </c>
    </row>
    <row r="17" spans="1:6" x14ac:dyDescent="0.25">
      <c r="A17" s="17" t="s">
        <v>55</v>
      </c>
      <c r="B17" s="18">
        <v>677597</v>
      </c>
      <c r="C17" s="19">
        <v>0</v>
      </c>
      <c r="D17" s="18">
        <v>595774</v>
      </c>
      <c r="E17" s="19">
        <v>0</v>
      </c>
    </row>
    <row r="18" spans="1:6" ht="27.75" customHeight="1" x14ac:dyDescent="0.25">
      <c r="A18" s="17" t="s">
        <v>56</v>
      </c>
      <c r="B18" s="18">
        <v>74900.240000000005</v>
      </c>
      <c r="C18" s="19">
        <v>150537.65</v>
      </c>
      <c r="D18" s="18">
        <v>55193.49</v>
      </c>
      <c r="E18" s="19">
        <v>150537.65</v>
      </c>
    </row>
    <row r="19" spans="1:6" x14ac:dyDescent="0.25">
      <c r="A19" s="17" t="s">
        <v>57</v>
      </c>
      <c r="B19" s="18">
        <v>440133.39</v>
      </c>
      <c r="C19" s="19">
        <v>422273.33</v>
      </c>
      <c r="D19" s="18">
        <v>452598.68</v>
      </c>
      <c r="E19" s="19">
        <v>459773.33</v>
      </c>
    </row>
    <row r="20" spans="1:6" ht="14.25" customHeight="1" x14ac:dyDescent="0.25">
      <c r="A20" s="17" t="s">
        <v>58</v>
      </c>
      <c r="B20" s="18">
        <v>0</v>
      </c>
      <c r="C20" s="19">
        <v>102128.12</v>
      </c>
      <c r="D20" s="18">
        <v>0</v>
      </c>
      <c r="E20" s="19">
        <v>102128.12</v>
      </c>
    </row>
    <row r="21" spans="1:6" ht="25.5" x14ac:dyDescent="0.25">
      <c r="A21" s="17" t="s">
        <v>59</v>
      </c>
      <c r="B21" s="18">
        <v>500295.61</v>
      </c>
      <c r="C21" s="19">
        <v>0</v>
      </c>
      <c r="D21" s="18">
        <v>473808.8</v>
      </c>
      <c r="E21" s="19">
        <v>0</v>
      </c>
    </row>
    <row r="22" spans="1:6" x14ac:dyDescent="0.25">
      <c r="A22" s="17" t="s">
        <v>60</v>
      </c>
      <c r="B22" s="18">
        <v>-795241.37</v>
      </c>
      <c r="C22" s="19">
        <v>645605.96</v>
      </c>
      <c r="D22" s="18">
        <v>-768382.76</v>
      </c>
      <c r="E22" s="19">
        <v>666067.49</v>
      </c>
    </row>
    <row r="23" spans="1:6" ht="25.5" x14ac:dyDescent="0.25">
      <c r="A23" s="17" t="s">
        <v>61</v>
      </c>
      <c r="B23" s="18">
        <v>0</v>
      </c>
      <c r="C23" s="19">
        <v>216516.05</v>
      </c>
      <c r="D23" s="18">
        <v>0</v>
      </c>
      <c r="E23" s="19">
        <v>201229.46</v>
      </c>
    </row>
    <row r="24" spans="1:6" x14ac:dyDescent="0.25">
      <c r="A24" s="17" t="s">
        <v>62</v>
      </c>
      <c r="B24" s="18">
        <v>21005.49</v>
      </c>
      <c r="C24" s="19">
        <v>0</v>
      </c>
      <c r="D24" s="18">
        <v>34220.07</v>
      </c>
      <c r="E24" s="19">
        <v>0</v>
      </c>
      <c r="F24" s="11"/>
    </row>
    <row r="25" spans="1:6" x14ac:dyDescent="0.25">
      <c r="A25" s="17" t="s">
        <v>63</v>
      </c>
      <c r="B25" s="18">
        <v>157542.95000000001</v>
      </c>
      <c r="C25" s="19">
        <v>73991.62</v>
      </c>
      <c r="D25" s="18">
        <v>185246.35</v>
      </c>
      <c r="E25" s="19">
        <v>69760.27</v>
      </c>
    </row>
    <row r="26" spans="1:6" x14ac:dyDescent="0.25">
      <c r="A26" s="17" t="s">
        <v>64</v>
      </c>
      <c r="B26" s="18">
        <v>526568.1</v>
      </c>
      <c r="C26" s="19">
        <v>0</v>
      </c>
      <c r="D26" s="18">
        <v>411308.86</v>
      </c>
      <c r="E26" s="19">
        <v>0</v>
      </c>
    </row>
    <row r="27" spans="1:6" ht="25.5" x14ac:dyDescent="0.25">
      <c r="A27" s="17" t="s">
        <v>65</v>
      </c>
      <c r="B27" s="18">
        <v>-37338.300000000003</v>
      </c>
      <c r="C27" s="19">
        <v>453779.49</v>
      </c>
      <c r="D27" s="18">
        <v>-31168.73</v>
      </c>
      <c r="E27" s="19">
        <v>378356.24</v>
      </c>
    </row>
    <row r="28" spans="1:6" ht="26.25" customHeight="1" x14ac:dyDescent="0.25">
      <c r="A28" s="17" t="s">
        <v>66</v>
      </c>
      <c r="B28" s="18">
        <v>191662.71</v>
      </c>
      <c r="C28" s="19">
        <v>0</v>
      </c>
      <c r="D28" s="18">
        <v>210281.13</v>
      </c>
      <c r="E28" s="19">
        <v>0</v>
      </c>
    </row>
    <row r="29" spans="1:6" x14ac:dyDescent="0.25">
      <c r="A29" s="17" t="s">
        <v>67</v>
      </c>
      <c r="B29" s="18">
        <v>-849514.6</v>
      </c>
      <c r="C29" s="19">
        <v>508801.46</v>
      </c>
      <c r="D29" s="18">
        <v>0</v>
      </c>
      <c r="E29" s="19">
        <v>1271286</v>
      </c>
    </row>
    <row r="30" spans="1:6" x14ac:dyDescent="0.25">
      <c r="A30" s="17" t="s">
        <v>68</v>
      </c>
      <c r="B30" s="18">
        <v>83525.13</v>
      </c>
      <c r="C30" s="19">
        <v>17352.55</v>
      </c>
      <c r="D30" s="18">
        <v>84955.92</v>
      </c>
      <c r="E30" s="19">
        <v>117352.55</v>
      </c>
    </row>
    <row r="31" spans="1:6" x14ac:dyDescent="0.25">
      <c r="A31" s="17" t="s">
        <v>69</v>
      </c>
      <c r="B31" s="18">
        <v>0</v>
      </c>
      <c r="C31" s="19">
        <v>787028</v>
      </c>
      <c r="D31" s="18">
        <v>122969.18</v>
      </c>
      <c r="E31" s="19">
        <v>779872.73</v>
      </c>
    </row>
    <row r="32" spans="1:6" x14ac:dyDescent="0.25">
      <c r="A32" s="17" t="s">
        <v>70</v>
      </c>
      <c r="B32" s="18">
        <v>0</v>
      </c>
      <c r="C32" s="19">
        <v>185544.56</v>
      </c>
      <c r="D32" s="18">
        <v>0</v>
      </c>
      <c r="E32" s="19">
        <v>197741.12</v>
      </c>
    </row>
    <row r="33" spans="1:5" x14ac:dyDescent="0.25">
      <c r="A33" s="17" t="s">
        <v>71</v>
      </c>
      <c r="B33" s="18">
        <v>262038.68</v>
      </c>
      <c r="C33" s="19">
        <v>18693.84</v>
      </c>
      <c r="D33" s="18">
        <v>260582.21</v>
      </c>
      <c r="E33" s="19">
        <v>18693.84</v>
      </c>
    </row>
    <row r="34" spans="1:5" ht="27.75" customHeight="1" x14ac:dyDescent="0.25">
      <c r="A34" s="17" t="s">
        <v>72</v>
      </c>
      <c r="B34" s="18">
        <v>28119.82</v>
      </c>
      <c r="C34" s="19">
        <v>0</v>
      </c>
      <c r="D34" s="18">
        <v>17665.580000000002</v>
      </c>
      <c r="E34" s="19">
        <v>0</v>
      </c>
    </row>
    <row r="35" spans="1:5" ht="25.5" x14ac:dyDescent="0.25">
      <c r="A35" s="17" t="s">
        <v>73</v>
      </c>
      <c r="B35" s="18">
        <v>97023.73</v>
      </c>
      <c r="C35" s="19">
        <v>94848.76</v>
      </c>
      <c r="D35" s="18">
        <v>97023.73</v>
      </c>
      <c r="E35" s="19">
        <v>118604.06</v>
      </c>
    </row>
    <row r="36" spans="1:5" ht="38.25" x14ac:dyDescent="0.25">
      <c r="A36" s="17" t="s">
        <v>74</v>
      </c>
      <c r="B36" s="18">
        <v>0</v>
      </c>
      <c r="C36" s="19">
        <v>0</v>
      </c>
      <c r="D36" s="18">
        <v>19134.57</v>
      </c>
      <c r="E36" s="19">
        <v>0</v>
      </c>
    </row>
    <row r="37" spans="1:5" ht="25.5" x14ac:dyDescent="0.25">
      <c r="A37" s="17" t="s">
        <v>75</v>
      </c>
      <c r="B37" s="18">
        <v>173955.47</v>
      </c>
      <c r="C37" s="19">
        <v>90485.94</v>
      </c>
      <c r="D37" s="18">
        <v>215337.57</v>
      </c>
      <c r="E37" s="19">
        <v>65151.72</v>
      </c>
    </row>
    <row r="38" spans="1:5" ht="25.5" x14ac:dyDescent="0.25">
      <c r="A38" s="17" t="s">
        <v>76</v>
      </c>
      <c r="B38" s="18">
        <v>-377107</v>
      </c>
      <c r="C38" s="19">
        <v>0</v>
      </c>
      <c r="D38" s="18">
        <v>-210377.42</v>
      </c>
      <c r="E38" s="19">
        <v>0</v>
      </c>
    </row>
    <row r="39" spans="1:5" x14ac:dyDescent="0.25">
      <c r="A39" s="17" t="s">
        <v>77</v>
      </c>
      <c r="B39" s="18">
        <v>0</v>
      </c>
      <c r="C39" s="19">
        <v>165045.31</v>
      </c>
      <c r="D39" s="18">
        <v>0</v>
      </c>
      <c r="E39" s="19">
        <v>178691.87</v>
      </c>
    </row>
    <row r="40" spans="1:5" ht="38.25" x14ac:dyDescent="0.25">
      <c r="A40" s="17" t="s">
        <v>78</v>
      </c>
      <c r="B40" s="18">
        <v>0</v>
      </c>
      <c r="C40" s="19">
        <v>0</v>
      </c>
      <c r="D40" s="18">
        <v>0</v>
      </c>
      <c r="E40" s="19">
        <v>0</v>
      </c>
    </row>
    <row r="41" spans="1:5" x14ac:dyDescent="0.25">
      <c r="A41" s="17" t="s">
        <v>79</v>
      </c>
      <c r="B41" s="18">
        <v>-15485.9</v>
      </c>
      <c r="C41" s="19">
        <v>76049.009999999995</v>
      </c>
      <c r="D41" s="18">
        <f>34841.48-41920.45</f>
        <v>-7078.9699999999939</v>
      </c>
      <c r="E41" s="19">
        <v>76049.009999999995</v>
      </c>
    </row>
    <row r="42" spans="1:5" x14ac:dyDescent="0.25">
      <c r="A42" s="17" t="s">
        <v>80</v>
      </c>
      <c r="B42" s="18">
        <v>0</v>
      </c>
      <c r="C42" s="19">
        <v>1321967.33</v>
      </c>
      <c r="D42" s="18" t="s">
        <v>133</v>
      </c>
      <c r="E42" s="19"/>
    </row>
    <row r="43" spans="1:5" ht="25.5" x14ac:dyDescent="0.25">
      <c r="A43" s="17" t="s">
        <v>81</v>
      </c>
      <c r="B43" s="18">
        <v>89323.39</v>
      </c>
      <c r="C43" s="19">
        <v>750</v>
      </c>
      <c r="D43" s="18">
        <v>96935.75</v>
      </c>
      <c r="E43" s="19">
        <v>750</v>
      </c>
    </row>
    <row r="44" spans="1:5" ht="25.5" x14ac:dyDescent="0.25">
      <c r="A44" s="17" t="s">
        <v>82</v>
      </c>
      <c r="B44" s="18">
        <v>0</v>
      </c>
      <c r="C44" s="19">
        <v>68318.98</v>
      </c>
      <c r="D44" s="18">
        <v>0</v>
      </c>
      <c r="E44" s="19">
        <v>207662.36</v>
      </c>
    </row>
    <row r="45" spans="1:5" ht="38.25" x14ac:dyDescent="0.25">
      <c r="A45" s="17" t="s">
        <v>83</v>
      </c>
      <c r="B45" s="18">
        <v>64353.61</v>
      </c>
      <c r="C45" s="19">
        <v>0</v>
      </c>
      <c r="D45" s="18">
        <v>68926.429999999993</v>
      </c>
      <c r="E45" s="19">
        <v>0</v>
      </c>
    </row>
    <row r="46" spans="1:5" ht="25.5" x14ac:dyDescent="0.25">
      <c r="A46" s="17" t="s">
        <v>84</v>
      </c>
      <c r="B46" s="18">
        <v>46162.47</v>
      </c>
      <c r="C46" s="19">
        <v>285937.33</v>
      </c>
      <c r="D46" s="18">
        <v>71130.289999999994</v>
      </c>
      <c r="E46" s="19">
        <v>332099.8</v>
      </c>
    </row>
    <row r="47" spans="1:5" x14ac:dyDescent="0.25">
      <c r="A47" s="17" t="s">
        <v>85</v>
      </c>
      <c r="B47" s="18">
        <v>94577.33</v>
      </c>
      <c r="C47" s="19">
        <v>25000</v>
      </c>
      <c r="D47" s="18">
        <v>210553.42</v>
      </c>
      <c r="E47" s="19">
        <v>25000</v>
      </c>
    </row>
    <row r="48" spans="1:5" ht="38.25" x14ac:dyDescent="0.25">
      <c r="A48" s="17" t="s">
        <v>86</v>
      </c>
      <c r="B48" s="18">
        <v>184933.77</v>
      </c>
      <c r="C48" s="19">
        <v>0</v>
      </c>
      <c r="D48" s="18">
        <v>210902</v>
      </c>
      <c r="E48" s="19">
        <v>0</v>
      </c>
    </row>
    <row r="49" spans="1:5" x14ac:dyDescent="0.25">
      <c r="A49" s="17" t="s">
        <v>87</v>
      </c>
      <c r="B49" s="18">
        <v>223146.89</v>
      </c>
      <c r="C49" s="19">
        <v>0</v>
      </c>
      <c r="D49" s="18">
        <v>244946.71</v>
      </c>
      <c r="E49" s="19">
        <v>0</v>
      </c>
    </row>
    <row r="50" spans="1:5" ht="25.5" x14ac:dyDescent="0.25">
      <c r="A50" s="17" t="s">
        <v>88</v>
      </c>
      <c r="B50" s="18">
        <v>244870.51</v>
      </c>
      <c r="C50" s="19">
        <v>147708.81</v>
      </c>
      <c r="D50" s="18">
        <v>237218.48</v>
      </c>
      <c r="E50" s="19">
        <v>147708.81</v>
      </c>
    </row>
    <row r="51" spans="1:5" x14ac:dyDescent="0.25">
      <c r="A51" s="17" t="s">
        <v>89</v>
      </c>
      <c r="B51" s="18">
        <v>0</v>
      </c>
      <c r="C51" s="19">
        <v>8424.52</v>
      </c>
      <c r="D51" s="18">
        <v>0</v>
      </c>
      <c r="E51" s="19">
        <v>37025.870000000003</v>
      </c>
    </row>
    <row r="52" spans="1:5" ht="30" customHeight="1" x14ac:dyDescent="0.25">
      <c r="A52" s="17" t="s">
        <v>92</v>
      </c>
      <c r="B52" s="18">
        <v>282.35000000000002</v>
      </c>
      <c r="C52" s="19">
        <v>388000</v>
      </c>
      <c r="D52" s="18">
        <v>37019.22</v>
      </c>
      <c r="E52" s="19">
        <v>343000</v>
      </c>
    </row>
    <row r="53" spans="1:5" ht="25.5" x14ac:dyDescent="0.25">
      <c r="A53" s="17" t="s">
        <v>90</v>
      </c>
      <c r="B53" s="18">
        <v>5115.9399999999996</v>
      </c>
      <c r="C53" s="19">
        <v>46575.49</v>
      </c>
      <c r="D53" s="18">
        <v>9308.1</v>
      </c>
      <c r="E53" s="19">
        <v>51600.43</v>
      </c>
    </row>
    <row r="54" spans="1:5" ht="26.25" thickBot="1" x14ac:dyDescent="0.3">
      <c r="A54" s="35" t="s">
        <v>91</v>
      </c>
      <c r="B54" s="36">
        <v>185511.13</v>
      </c>
      <c r="C54" s="37">
        <v>131961.69</v>
      </c>
      <c r="D54" s="36">
        <v>187656.46</v>
      </c>
      <c r="E54" s="37">
        <v>374000</v>
      </c>
    </row>
    <row r="55" spans="1:5" s="40" customFormat="1" ht="15.75" thickBot="1" x14ac:dyDescent="0.3">
      <c r="A55" s="38" t="s">
        <v>136</v>
      </c>
      <c r="B55" s="39">
        <f>SUM(B3:B54)</f>
        <v>758695.15999999968</v>
      </c>
      <c r="C55" s="39">
        <f t="shared" ref="C55:E55" si="0">SUM(C3:C54)</f>
        <v>23181319.029999997</v>
      </c>
      <c r="D55" s="39">
        <f t="shared" si="0"/>
        <v>1898866.4100000004</v>
      </c>
      <c r="E55" s="39">
        <f t="shared" si="0"/>
        <v>23350111.709999997</v>
      </c>
    </row>
  </sheetData>
  <mergeCells count="2">
    <mergeCell ref="B1:C1"/>
    <mergeCell ref="D1:E1"/>
  </mergeCell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workbookViewId="0">
      <pane xSplit="1" ySplit="2" topLeftCell="B21" activePane="bottomRight" state="frozen"/>
      <selection pane="topRight" activeCell="B1" sqref="B1"/>
      <selection pane="bottomLeft" activeCell="A3" sqref="A3"/>
      <selection pane="bottomRight" activeCell="A27" sqref="A27:XFD27"/>
    </sheetView>
  </sheetViews>
  <sheetFormatPr defaultRowHeight="15" x14ac:dyDescent="0.25"/>
  <cols>
    <col min="1" max="1" width="28.85546875" customWidth="1"/>
    <col min="2" max="5" width="15.7109375" customWidth="1"/>
  </cols>
  <sheetData>
    <row r="1" spans="1:5" ht="18.75" customHeight="1" x14ac:dyDescent="0.25">
      <c r="A1" s="15"/>
      <c r="B1" s="47" t="s">
        <v>134</v>
      </c>
      <c r="C1" s="48"/>
      <c r="D1" s="47" t="s">
        <v>135</v>
      </c>
      <c r="E1" s="48"/>
    </row>
    <row r="2" spans="1:5" ht="27.75" customHeight="1" x14ac:dyDescent="0.25">
      <c r="A2" s="16" t="s">
        <v>93</v>
      </c>
      <c r="B2" s="8" t="s">
        <v>31</v>
      </c>
      <c r="C2" s="9" t="s">
        <v>33</v>
      </c>
      <c r="D2" s="8" t="s">
        <v>32</v>
      </c>
      <c r="E2" s="9" t="s">
        <v>34</v>
      </c>
    </row>
    <row r="3" spans="1:5" ht="25.5" x14ac:dyDescent="0.25">
      <c r="A3" s="27" t="s">
        <v>95</v>
      </c>
      <c r="B3" s="12">
        <v>0</v>
      </c>
      <c r="C3" s="10">
        <v>0</v>
      </c>
      <c r="D3" s="12">
        <v>6130.12</v>
      </c>
      <c r="E3" s="10">
        <v>0</v>
      </c>
    </row>
    <row r="4" spans="1:5" ht="29.25" customHeight="1" x14ac:dyDescent="0.25">
      <c r="A4" s="28" t="s">
        <v>96</v>
      </c>
      <c r="B4" s="12">
        <v>638604.81000000006</v>
      </c>
      <c r="C4" s="10">
        <v>57338.81</v>
      </c>
      <c r="D4" s="12">
        <v>490447.32</v>
      </c>
      <c r="E4" s="10">
        <v>43508.81</v>
      </c>
    </row>
    <row r="5" spans="1:5" ht="15.75" customHeight="1" x14ac:dyDescent="0.25">
      <c r="A5" s="28" t="s">
        <v>97</v>
      </c>
      <c r="B5" s="12">
        <v>125103</v>
      </c>
      <c r="C5" s="10">
        <v>0</v>
      </c>
      <c r="D5" s="12">
        <v>148642</v>
      </c>
      <c r="E5" s="10">
        <v>0</v>
      </c>
    </row>
    <row r="6" spans="1:5" ht="15.75" customHeight="1" x14ac:dyDescent="0.25">
      <c r="A6" s="28" t="s">
        <v>98</v>
      </c>
      <c r="B6" s="12">
        <v>20757.57</v>
      </c>
      <c r="C6" s="10">
        <v>0</v>
      </c>
      <c r="D6" s="12">
        <v>31662.080000000002</v>
      </c>
      <c r="E6" s="10">
        <v>0</v>
      </c>
    </row>
    <row r="7" spans="1:5" ht="15.75" customHeight="1" x14ac:dyDescent="0.25">
      <c r="A7" s="28" t="s">
        <v>99</v>
      </c>
      <c r="B7" s="12">
        <v>1714441.96</v>
      </c>
      <c r="C7" s="10">
        <v>23889.55</v>
      </c>
      <c r="D7" s="12">
        <v>1582419.24</v>
      </c>
      <c r="E7" s="10">
        <v>23889.55</v>
      </c>
    </row>
    <row r="8" spans="1:5" ht="15.75" customHeight="1" x14ac:dyDescent="0.25">
      <c r="A8" s="28" t="s">
        <v>100</v>
      </c>
      <c r="B8" s="12">
        <v>115409.62</v>
      </c>
      <c r="C8" s="10">
        <v>0</v>
      </c>
      <c r="D8" s="12">
        <v>52039.67</v>
      </c>
      <c r="E8" s="10">
        <v>0</v>
      </c>
    </row>
    <row r="9" spans="1:5" ht="16.5" customHeight="1" x14ac:dyDescent="0.25">
      <c r="A9" s="28" t="s">
        <v>101</v>
      </c>
      <c r="B9" s="12">
        <f>168406+17334.71</f>
        <v>185740.71</v>
      </c>
      <c r="C9" s="10">
        <f>220000+418750.55</f>
        <v>638750.55000000005</v>
      </c>
      <c r="D9" s="12">
        <v>185741.19</v>
      </c>
      <c r="E9" s="10">
        <v>807514.73</v>
      </c>
    </row>
    <row r="10" spans="1:5" ht="28.5" customHeight="1" x14ac:dyDescent="0.25">
      <c r="A10" s="28" t="s">
        <v>102</v>
      </c>
      <c r="B10" s="12">
        <v>0</v>
      </c>
      <c r="C10" s="10">
        <v>275099.59999999998</v>
      </c>
      <c r="D10" s="12">
        <v>0</v>
      </c>
      <c r="E10" s="10">
        <v>281168.59999999998</v>
      </c>
    </row>
    <row r="11" spans="1:5" ht="16.5" customHeight="1" x14ac:dyDescent="0.25">
      <c r="A11" s="28" t="s">
        <v>103</v>
      </c>
      <c r="B11" s="12">
        <v>-221580.49</v>
      </c>
      <c r="C11" s="10">
        <f>281805.06+58214.84</f>
        <v>340019.9</v>
      </c>
      <c r="D11" s="12">
        <v>-181815.27</v>
      </c>
      <c r="E11" s="10">
        <v>349020.87</v>
      </c>
    </row>
    <row r="12" spans="1:5" ht="16.5" customHeight="1" x14ac:dyDescent="0.25">
      <c r="A12" s="29" t="s">
        <v>104</v>
      </c>
      <c r="B12" s="12">
        <v>150477.29</v>
      </c>
      <c r="C12" s="10">
        <v>0</v>
      </c>
      <c r="D12" s="12">
        <v>145601.65</v>
      </c>
      <c r="E12" s="10">
        <v>0</v>
      </c>
    </row>
    <row r="13" spans="1:5" ht="27.75" customHeight="1" x14ac:dyDescent="0.25">
      <c r="A13" s="28" t="s">
        <v>105</v>
      </c>
      <c r="B13" s="12">
        <v>184111.8</v>
      </c>
      <c r="C13" s="10">
        <v>0</v>
      </c>
      <c r="D13" s="12">
        <v>194379.29</v>
      </c>
      <c r="E13" s="10">
        <v>0</v>
      </c>
    </row>
    <row r="14" spans="1:5" ht="27.75" customHeight="1" x14ac:dyDescent="0.25">
      <c r="A14" s="28" t="s">
        <v>106</v>
      </c>
      <c r="B14" s="12">
        <v>162152.53</v>
      </c>
      <c r="C14" s="10">
        <v>200000</v>
      </c>
      <c r="D14" s="12">
        <v>257329.71</v>
      </c>
      <c r="E14" s="10">
        <v>200000</v>
      </c>
    </row>
    <row r="15" spans="1:5" ht="27.75" customHeight="1" x14ac:dyDescent="0.25">
      <c r="A15" s="28" t="s">
        <v>107</v>
      </c>
      <c r="B15" s="12">
        <v>0</v>
      </c>
      <c r="C15" s="10">
        <v>254351.2</v>
      </c>
      <c r="D15" s="12">
        <v>0</v>
      </c>
      <c r="E15" s="10">
        <v>254351.2</v>
      </c>
    </row>
    <row r="16" spans="1:5" ht="27.75" customHeight="1" x14ac:dyDescent="0.25">
      <c r="A16" s="28" t="s">
        <v>108</v>
      </c>
      <c r="B16" s="12">
        <v>687800.96</v>
      </c>
      <c r="C16" s="10">
        <v>260000</v>
      </c>
      <c r="D16" s="12">
        <v>706911.2</v>
      </c>
      <c r="E16" s="10">
        <v>290000</v>
      </c>
    </row>
    <row r="17" spans="1:5" ht="27.75" customHeight="1" x14ac:dyDescent="0.25">
      <c r="A17" s="28" t="s">
        <v>109</v>
      </c>
      <c r="B17" s="12">
        <v>739874.98</v>
      </c>
      <c r="C17" s="10">
        <v>0</v>
      </c>
      <c r="D17" s="12">
        <v>724295.66</v>
      </c>
      <c r="E17" s="10">
        <v>0</v>
      </c>
    </row>
    <row r="18" spans="1:5" ht="18" customHeight="1" x14ac:dyDescent="0.25">
      <c r="A18" s="28" t="s">
        <v>110</v>
      </c>
      <c r="B18" s="14" t="s">
        <v>132</v>
      </c>
      <c r="C18" s="13" t="s">
        <v>132</v>
      </c>
      <c r="D18" s="12">
        <v>17872.63</v>
      </c>
      <c r="E18" s="10">
        <v>0</v>
      </c>
    </row>
    <row r="19" spans="1:5" ht="27.75" customHeight="1" x14ac:dyDescent="0.25">
      <c r="A19" s="28" t="s">
        <v>111</v>
      </c>
      <c r="B19" s="14" t="s">
        <v>132</v>
      </c>
      <c r="C19" s="13" t="s">
        <v>132</v>
      </c>
      <c r="D19" s="12">
        <v>0</v>
      </c>
      <c r="E19" s="10">
        <v>606324.81999999995</v>
      </c>
    </row>
    <row r="20" spans="1:5" ht="18" customHeight="1" x14ac:dyDescent="0.25">
      <c r="A20" s="30" t="s">
        <v>112</v>
      </c>
      <c r="B20" s="12">
        <v>496134.36</v>
      </c>
      <c r="C20" s="10">
        <v>70000</v>
      </c>
      <c r="D20" s="12">
        <v>527142.92000000004</v>
      </c>
      <c r="E20" s="10">
        <v>70000</v>
      </c>
    </row>
    <row r="21" spans="1:5" ht="18" customHeight="1" x14ac:dyDescent="0.25">
      <c r="A21" s="30" t="s">
        <v>113</v>
      </c>
      <c r="B21" s="12">
        <v>106810</v>
      </c>
      <c r="C21" s="10">
        <v>0</v>
      </c>
      <c r="D21" s="12">
        <v>107088.69</v>
      </c>
      <c r="E21" s="10">
        <v>0</v>
      </c>
    </row>
    <row r="22" spans="1:5" ht="27.75" customHeight="1" x14ac:dyDescent="0.25">
      <c r="A22" s="30" t="s">
        <v>114</v>
      </c>
      <c r="B22" s="12">
        <v>0</v>
      </c>
      <c r="C22" s="10">
        <v>0</v>
      </c>
      <c r="D22" s="12">
        <v>0</v>
      </c>
      <c r="E22" s="10">
        <v>0</v>
      </c>
    </row>
    <row r="23" spans="1:5" ht="19.5" customHeight="1" x14ac:dyDescent="0.25">
      <c r="A23" s="30" t="s">
        <v>115</v>
      </c>
      <c r="B23" s="14" t="s">
        <v>132</v>
      </c>
      <c r="C23" s="13" t="s">
        <v>132</v>
      </c>
      <c r="D23" s="12">
        <v>387997.97</v>
      </c>
      <c r="E23" s="10">
        <v>86600.83</v>
      </c>
    </row>
    <row r="24" spans="1:5" ht="19.5" customHeight="1" x14ac:dyDescent="0.25">
      <c r="A24" s="30" t="s">
        <v>116</v>
      </c>
      <c r="B24" s="14" t="s">
        <v>132</v>
      </c>
      <c r="C24" s="13" t="s">
        <v>132</v>
      </c>
      <c r="D24" s="12">
        <v>395449.9</v>
      </c>
      <c r="E24" s="10">
        <v>43500</v>
      </c>
    </row>
    <row r="25" spans="1:5" ht="19.5" customHeight="1" x14ac:dyDescent="0.25">
      <c r="A25" s="30" t="s">
        <v>117</v>
      </c>
      <c r="B25" s="12">
        <f>6784.82+22788.82</f>
        <v>29573.64</v>
      </c>
      <c r="C25" s="10">
        <v>0</v>
      </c>
      <c r="D25" s="12">
        <v>4708.1099999999997</v>
      </c>
      <c r="E25" s="10">
        <v>164000</v>
      </c>
    </row>
    <row r="26" spans="1:5" ht="19.5" customHeight="1" thickBot="1" x14ac:dyDescent="0.3">
      <c r="A26" s="41" t="s">
        <v>118</v>
      </c>
      <c r="B26" s="42">
        <v>-5477.13</v>
      </c>
      <c r="C26" s="43">
        <v>41936.089999999997</v>
      </c>
      <c r="D26" s="42">
        <v>0</v>
      </c>
      <c r="E26" s="43">
        <v>37661.449999999997</v>
      </c>
    </row>
    <row r="27" spans="1:5" s="40" customFormat="1" ht="15.75" thickBot="1" x14ac:dyDescent="0.3">
      <c r="A27" s="38" t="s">
        <v>136</v>
      </c>
      <c r="B27" s="44">
        <f>SUM(B3:B26)</f>
        <v>5129935.6099999994</v>
      </c>
      <c r="C27" s="44">
        <f t="shared" ref="C27:E27" si="0">SUM(C3:C26)</f>
        <v>2161385.7000000002</v>
      </c>
      <c r="D27" s="44">
        <f t="shared" si="0"/>
        <v>5784044.0800000001</v>
      </c>
      <c r="E27" s="44">
        <f t="shared" si="0"/>
        <v>3257540.86</v>
      </c>
    </row>
  </sheetData>
  <mergeCells count="2">
    <mergeCell ref="B1:C1"/>
    <mergeCell ref="D1:E1"/>
  </mergeCells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tabSelected="1" workbookViewId="0">
      <pane xSplit="1" ySplit="2" topLeftCell="B12" activePane="bottomRight" state="frozen"/>
      <selection pane="topRight" activeCell="B1" sqref="B1"/>
      <selection pane="bottomLeft" activeCell="A3" sqref="A3"/>
      <selection pane="bottomRight" activeCell="B17" sqref="B17"/>
    </sheetView>
  </sheetViews>
  <sheetFormatPr defaultRowHeight="15" x14ac:dyDescent="0.25"/>
  <cols>
    <col min="1" max="1" width="25.85546875" customWidth="1"/>
    <col min="2" max="5" width="15.85546875" customWidth="1"/>
  </cols>
  <sheetData>
    <row r="1" spans="1:5" x14ac:dyDescent="0.25">
      <c r="A1" s="15"/>
      <c r="B1" s="45" t="s">
        <v>134</v>
      </c>
      <c r="C1" s="46"/>
      <c r="D1" s="45" t="s">
        <v>135</v>
      </c>
      <c r="E1" s="46"/>
    </row>
    <row r="2" spans="1:5" ht="33.6" customHeight="1" x14ac:dyDescent="0.25">
      <c r="A2" s="16" t="s">
        <v>94</v>
      </c>
      <c r="B2" s="8" t="s">
        <v>31</v>
      </c>
      <c r="C2" s="9" t="s">
        <v>33</v>
      </c>
      <c r="D2" s="8" t="s">
        <v>32</v>
      </c>
      <c r="E2" s="9" t="s">
        <v>34</v>
      </c>
    </row>
    <row r="3" spans="1:5" x14ac:dyDescent="0.25">
      <c r="A3" s="30" t="s">
        <v>119</v>
      </c>
      <c r="B3" s="12">
        <v>55628.53</v>
      </c>
      <c r="C3" s="10">
        <v>0</v>
      </c>
      <c r="D3" s="12">
        <v>62515.91</v>
      </c>
      <c r="E3" s="10">
        <v>0</v>
      </c>
    </row>
    <row r="4" spans="1:5" ht="25.5" x14ac:dyDescent="0.25">
      <c r="A4" s="30" t="s">
        <v>120</v>
      </c>
      <c r="B4" s="12">
        <v>110528.67</v>
      </c>
      <c r="C4" s="10">
        <v>429133.34</v>
      </c>
      <c r="D4" s="12">
        <v>169708.63</v>
      </c>
      <c r="E4" s="10">
        <v>429133.34</v>
      </c>
    </row>
    <row r="5" spans="1:5" ht="25.5" x14ac:dyDescent="0.25">
      <c r="A5" s="30" t="s">
        <v>121</v>
      </c>
      <c r="B5" s="12">
        <v>691950.85</v>
      </c>
      <c r="C5" s="10">
        <v>128172.66</v>
      </c>
      <c r="D5" s="12">
        <v>672218.67</v>
      </c>
      <c r="E5" s="10">
        <v>142986.70000000001</v>
      </c>
    </row>
    <row r="6" spans="1:5" x14ac:dyDescent="0.25">
      <c r="A6" s="30" t="s">
        <v>122</v>
      </c>
      <c r="B6" s="12">
        <v>369152.6</v>
      </c>
      <c r="C6" s="10">
        <v>0</v>
      </c>
      <c r="D6" s="12">
        <v>399742.23</v>
      </c>
      <c r="E6" s="10">
        <v>0</v>
      </c>
    </row>
    <row r="7" spans="1:5" ht="25.5" x14ac:dyDescent="0.25">
      <c r="A7" s="30" t="s">
        <v>123</v>
      </c>
      <c r="B7" s="12">
        <v>65348.9</v>
      </c>
      <c r="C7" s="10">
        <v>166101</v>
      </c>
      <c r="D7" s="12">
        <v>38626.99</v>
      </c>
      <c r="E7" s="10">
        <v>125835.45</v>
      </c>
    </row>
    <row r="8" spans="1:5" ht="38.25" x14ac:dyDescent="0.25">
      <c r="A8" s="30" t="s">
        <v>124</v>
      </c>
      <c r="B8" s="12">
        <v>363818.43</v>
      </c>
      <c r="C8" s="10">
        <f>710000+394000</f>
        <v>1104000</v>
      </c>
      <c r="D8" s="12">
        <v>124840.7</v>
      </c>
      <c r="E8" s="10">
        <v>1104000</v>
      </c>
    </row>
    <row r="9" spans="1:5" x14ac:dyDescent="0.25">
      <c r="A9" s="30" t="s">
        <v>125</v>
      </c>
      <c r="B9" s="12">
        <v>0</v>
      </c>
      <c r="C9" s="10">
        <f>490402.4+296876.79</f>
        <v>787279.19</v>
      </c>
      <c r="D9" s="12">
        <v>0</v>
      </c>
      <c r="E9" s="10">
        <v>819430.18</v>
      </c>
    </row>
    <row r="10" spans="1:5" ht="25.5" x14ac:dyDescent="0.25">
      <c r="A10" s="30" t="s">
        <v>126</v>
      </c>
      <c r="B10" s="12">
        <v>82484.289999999994</v>
      </c>
      <c r="C10" s="10">
        <v>761237.43</v>
      </c>
      <c r="D10" s="12">
        <v>46507.83</v>
      </c>
      <c r="E10" s="10">
        <v>860000</v>
      </c>
    </row>
    <row r="11" spans="1:5" ht="25.5" x14ac:dyDescent="0.25">
      <c r="A11" s="30" t="s">
        <v>127</v>
      </c>
      <c r="B11" s="12">
        <v>6972.99</v>
      </c>
      <c r="C11" s="10">
        <v>240938.11</v>
      </c>
      <c r="D11" s="12">
        <v>33827.31</v>
      </c>
      <c r="E11" s="10">
        <v>240938.11</v>
      </c>
    </row>
    <row r="12" spans="1:5" ht="25.5" x14ac:dyDescent="0.25">
      <c r="A12" s="30" t="s">
        <v>128</v>
      </c>
      <c r="B12" s="12">
        <v>213109.13</v>
      </c>
      <c r="C12" s="10">
        <v>527991.73</v>
      </c>
      <c r="D12" s="12">
        <v>0</v>
      </c>
      <c r="E12" s="10">
        <v>111984.32000000001</v>
      </c>
    </row>
    <row r="13" spans="1:5" x14ac:dyDescent="0.25">
      <c r="A13" s="30" t="s">
        <v>129</v>
      </c>
      <c r="B13" s="12">
        <v>11081.98</v>
      </c>
      <c r="C13" s="10">
        <v>696784.48</v>
      </c>
      <c r="D13" s="12">
        <v>0</v>
      </c>
      <c r="E13" s="10">
        <v>713992.39</v>
      </c>
    </row>
    <row r="14" spans="1:5" ht="25.5" x14ac:dyDescent="0.25">
      <c r="A14" s="30" t="s">
        <v>130</v>
      </c>
      <c r="B14" s="12">
        <v>310553.13</v>
      </c>
      <c r="C14" s="10">
        <v>170000</v>
      </c>
      <c r="D14" s="12">
        <v>279375.96999999997</v>
      </c>
      <c r="E14" s="10">
        <v>159000</v>
      </c>
    </row>
    <row r="15" spans="1:5" ht="39" thickBot="1" x14ac:dyDescent="0.3">
      <c r="A15" s="41" t="s">
        <v>131</v>
      </c>
      <c r="B15" s="42">
        <v>427808.92</v>
      </c>
      <c r="C15" s="43">
        <v>110000</v>
      </c>
      <c r="D15" s="42">
        <v>454932.9</v>
      </c>
      <c r="E15" s="43">
        <v>110000</v>
      </c>
    </row>
    <row r="16" spans="1:5" s="40" customFormat="1" ht="15.75" thickBot="1" x14ac:dyDescent="0.3">
      <c r="A16" s="38" t="s">
        <v>136</v>
      </c>
      <c r="B16" s="44">
        <f>SUM(B3:B15)</f>
        <v>2708438.4199999995</v>
      </c>
      <c r="C16" s="44">
        <f t="shared" ref="C16:E16" si="0">SUM(C3:C15)</f>
        <v>5121637.9399999995</v>
      </c>
      <c r="D16" s="44">
        <f t="shared" si="0"/>
        <v>2282297.14</v>
      </c>
      <c r="E16" s="44">
        <f t="shared" si="0"/>
        <v>4817300.4899999993</v>
      </c>
    </row>
  </sheetData>
  <mergeCells count="2">
    <mergeCell ref="B1:C1"/>
    <mergeCell ref="D1:E1"/>
  </mergeCells>
  <pageMargins left="0.7" right="0.7" top="0.75" bottom="0.75" header="0.3" footer="0.3"/>
  <pageSetup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C00835C3E66B4AADF13159F334DEA4" ma:contentTypeVersion="0" ma:contentTypeDescription="Een nieuw document maken." ma:contentTypeScope="" ma:versionID="08f1550c5a1ea01b4257f49f41b840d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5CDDB2-8960-4B28-8F8B-0043533186C9}">
  <ds:schemaRefs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995E2DC-6C8D-45D6-9252-67CE155D6B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AC5138-9758-4C39-8546-BC399CAE9F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Bewegingen</vt:lpstr>
      <vt:lpstr>Verenigingen</vt:lpstr>
      <vt:lpstr>Vormingsinstellingen</vt:lpstr>
      <vt:lpstr>Volkshogescholen</vt:lpstr>
      <vt:lpstr>Bewegingen!Afdruktitels</vt:lpstr>
    </vt:vector>
  </TitlesOfParts>
  <Company>Vlaamse Overheid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Pelosie, Gerda</cp:lastModifiedBy>
  <cp:lastPrinted>2017-05-29T14:12:11Z</cp:lastPrinted>
  <dcterms:created xsi:type="dcterms:W3CDTF">2012-08-31T07:28:58Z</dcterms:created>
  <dcterms:modified xsi:type="dcterms:W3CDTF">2017-05-29T14:12:26Z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0x01010059C00835C3E66B4AADF13159F334DEA4</vt:lpwstr>
  </property>
  <property fmtid="{D5CDD505-2E9C-101B-9397-08002B2CF9AE}" pid="3" name="_dlc_DocIdItemGuid">
    <vt:lpwstr>7dd97f97-4fca-418d-8b0b-ac5494d75dfb</vt:lpwstr>
  </property>
</Properties>
</file>