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6-2017/Gedeelde  documenten/Vraag nr_366 - Investeringen waterkwaliteit - Bart Nevens/"/>
    </mc:Choice>
  </mc:AlternateContent>
  <bookViews>
    <workbookView xWindow="0" yWindow="0" windowWidth="24000" windowHeight="9135" activeTab="1"/>
  </bookViews>
  <sheets>
    <sheet name="Overzicht acties" sheetId="1" r:id="rId1"/>
    <sheet name="Verdeling kosten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D35" i="1"/>
  <c r="D47" i="1"/>
  <c r="D46" i="1"/>
  <c r="D45" i="1"/>
  <c r="D42" i="1"/>
  <c r="D41" i="1"/>
  <c r="D40" i="1"/>
  <c r="D39" i="1"/>
  <c r="D38" i="1"/>
  <c r="D37" i="1"/>
  <c r="D36" i="1"/>
  <c r="D34" i="1"/>
  <c r="D33" i="1"/>
  <c r="D32" i="1"/>
  <c r="D27" i="1"/>
  <c r="D28" i="1"/>
  <c r="D26" i="1"/>
  <c r="D24" i="1"/>
  <c r="D23" i="1"/>
  <c r="D22" i="1"/>
  <c r="D21" i="1"/>
  <c r="D19" i="1"/>
  <c r="D18" i="1"/>
  <c r="D17" i="1"/>
  <c r="D16" i="1"/>
  <c r="D15" i="1"/>
  <c r="D14" i="1"/>
  <c r="D12" i="1"/>
  <c r="D11" i="1"/>
  <c r="D10" i="1"/>
  <c r="D9" i="1"/>
  <c r="D7" i="1"/>
  <c r="D5" i="1"/>
  <c r="D48" i="1" l="1"/>
  <c r="D51" i="1" s="1"/>
  <c r="D10" i="2"/>
  <c r="D9" i="2"/>
  <c r="D8" i="2"/>
  <c r="D7" i="2"/>
  <c r="D6" i="2"/>
  <c r="D5" i="2"/>
  <c r="D4" i="2"/>
  <c r="D3" i="2"/>
  <c r="C11" i="2"/>
  <c r="C48" i="1"/>
</calcChain>
</file>

<file path=xl/sharedStrings.xml><?xml version="1.0" encoding="utf-8"?>
<sst xmlns="http://schemas.openxmlformats.org/spreadsheetml/2006/main" count="185" uniqueCount="136">
  <si>
    <t>C3</t>
  </si>
  <si>
    <t>C4</t>
  </si>
  <si>
    <t>C5</t>
  </si>
  <si>
    <t>C6</t>
  </si>
  <si>
    <t>C7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</si>
  <si>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</si>
  <si>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</si>
  <si>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</si>
  <si>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</si>
  <si>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</si>
  <si>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</si>
  <si>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</si>
  <si>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</si>
  <si>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</si>
  <si>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</si>
  <si>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</si>
  <si>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</si>
  <si>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</si>
  <si>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C1</t>
  </si>
  <si>
    <t>C2</t>
  </si>
  <si>
    <t>Actie nr.</t>
  </si>
  <si>
    <t>Omschrijving actie</t>
  </si>
  <si>
    <t>Totale kostprijs van de actie</t>
  </si>
  <si>
    <t>Terugdringen van de impact van de
3 belangrijkste gemengde riooloverstorten
in Brussel</t>
  </si>
  <si>
    <t>Behandeling van afstromend verontreinigd 
hemelwater van gewestwegen</t>
  </si>
  <si>
    <t>Bestrijding van nitraatverontreiniging
vanuit de landbouw</t>
  </si>
  <si>
    <t>Erosiebestrijdingsmaatregelen op 
strategische locaties</t>
  </si>
  <si>
    <t>Onderzoek naar de oorsprong en evolutie 
van nitraat in de omgeving van de 
drinkwaterwinning van Leefdaal Puttebos</t>
  </si>
  <si>
    <t>Integrale analyse van de waterlichamen 
met een aquatisch-ecologisch model</t>
  </si>
  <si>
    <t>Herstel van de structuurkwaliteit en 
van verbetering van vismigratie in de centra 
van Sint-Pieters-Leeuw en Leuven</t>
  </si>
  <si>
    <t>Landinrichting en waterbeheerproject 
in de vallei van de Maalbeek</t>
  </si>
  <si>
    <t>Herstel van de loop van de Molenbeek 
in Hunderenveld en sanering van de koker 'Verkeersplein'</t>
  </si>
  <si>
    <t>Landinrichting en waterbeheerproject
in de vallei van de Woluwe rivier</t>
  </si>
  <si>
    <t>Opheffen van vismigratieknelpunten 
en aanleg van vispaaiplaatsen in de Zenne</t>
  </si>
  <si>
    <t>Openleggen van de Zenne in 
het Brussels Hoofdstedelijk Gewest</t>
  </si>
  <si>
    <t>Landinrichting en waterbeheerproject in 
de valleien van de Molenbeek, Zevenborrebeek en Kwadebeek</t>
  </si>
  <si>
    <t>Aanleg van overstromingsgebieden 
"Grote Weide" op de Groebengracht in Halle</t>
  </si>
  <si>
    <t>Aanleg van natuurlijke overstromingsgebieden 
op de Hain</t>
  </si>
  <si>
    <t>Aanleg van natuurlijke overstromingsgebieden 
op de Zenne</t>
  </si>
  <si>
    <t>Landinrichting en waterbeheerproject in 
de vallei van de IJse</t>
  </si>
  <si>
    <t>Aanleg van natuurlijke overstromingsgebieden 
op de Samme/Sennette &amp; Ancien Canal</t>
  </si>
  <si>
    <t>Project Demervallei: herstel natuurlijk 
overstromingsgebied en aansluiting van een oude meander</t>
  </si>
  <si>
    <t>Natuurherstel van 4 bestaande
overstromingsgebieden</t>
  </si>
  <si>
    <t>Partners</t>
  </si>
  <si>
    <t>HYDROBRU</t>
  </si>
  <si>
    <t>VMM, IBGE</t>
  </si>
  <si>
    <t>VLM</t>
  </si>
  <si>
    <t>VMM, VLM, VL-BR</t>
  </si>
  <si>
    <t>WG</t>
  </si>
  <si>
    <t>VMM</t>
  </si>
  <si>
    <t>VBR</t>
  </si>
  <si>
    <t>IBGE</t>
  </si>
  <si>
    <t>VL-BR</t>
  </si>
  <si>
    <t>DGO3</t>
  </si>
  <si>
    <t>VLM, VL-BR</t>
  </si>
  <si>
    <t>W&amp;Z</t>
  </si>
  <si>
    <t>Richtdata acties</t>
  </si>
  <si>
    <t>2017-2022</t>
  </si>
  <si>
    <t>2017-2024</t>
  </si>
  <si>
    <t>2017-2020</t>
  </si>
  <si>
    <t>2017-2021</t>
  </si>
  <si>
    <t>2017-2019</t>
  </si>
  <si>
    <t>2017-2018</t>
  </si>
  <si>
    <t>2017-2023</t>
  </si>
  <si>
    <t>2020-2024</t>
  </si>
  <si>
    <t>PARTNER</t>
  </si>
  <si>
    <t>TOTAL</t>
  </si>
  <si>
    <t>SPW-DGO3</t>
  </si>
  <si>
    <t>Vlaanderen</t>
  </si>
  <si>
    <t>Brussel</t>
  </si>
  <si>
    <t>REGIO</t>
  </si>
  <si>
    <t>Wallonië</t>
  </si>
  <si>
    <t>Verdeling kosten over de partners</t>
  </si>
  <si>
    <t>Vlaamse Milieumaatschappij</t>
  </si>
  <si>
    <t>Vlaamse Landmaatschappij</t>
  </si>
  <si>
    <t>Hydrobru</t>
  </si>
  <si>
    <t>Institut Bruxellois pour
la Gestion de l'Environnement</t>
  </si>
  <si>
    <t>De Watergroep cvba</t>
  </si>
  <si>
    <t>Waterwegen en Zeekanaal NV</t>
  </si>
  <si>
    <t>Provincie Vlaams-Brabant</t>
  </si>
  <si>
    <t>Overzicht acties LIFE BELINI</t>
  </si>
  <si>
    <t xml:space="preserve">Acties waardoor de vervuiling afneemt en de kwaliteit van de rivieren verbetert. </t>
  </si>
  <si>
    <t xml:space="preserve">Acties tot herstel van de natuurlijke waterbergingscapaciteit. </t>
  </si>
  <si>
    <t xml:space="preserve">Acties ter bevordering van de hydromorfologische kwaliteit en continuïteit. </t>
  </si>
  <si>
    <t>Acties ter verbetering van de interregionale samenwerking</t>
  </si>
  <si>
    <t>A1</t>
  </si>
  <si>
    <t>Versterken van de interregionale samenwerking</t>
  </si>
  <si>
    <t>VMM, IBGE, DGO3</t>
  </si>
  <si>
    <t>2017-2026</t>
  </si>
  <si>
    <t>A2</t>
  </si>
  <si>
    <t>Uitwerken van een gemeenschappelijke druk- en impactanalyse</t>
  </si>
  <si>
    <t>Monitoren van de impact van projectacties</t>
  </si>
  <si>
    <t>D1</t>
  </si>
  <si>
    <t>Communicatie met doelgroepen</t>
  </si>
  <si>
    <t>E1</t>
  </si>
  <si>
    <t>E2</t>
  </si>
  <si>
    <t>E3</t>
  </si>
  <si>
    <t>Opstarten en uitvoeren lokaal grensoverschreidend overleg water</t>
  </si>
  <si>
    <t>E4</t>
  </si>
  <si>
    <t>Optimaliseren kennisuitwisseling met stakeholders in Wallonië</t>
  </si>
  <si>
    <t>E5</t>
  </si>
  <si>
    <t>Ontwikkeling en onderhoud van online communicatie (verplicht)</t>
  </si>
  <si>
    <t>Ontwikkelen van gemeenschappelijk communcatieplatform ter versterking van interne en externe communicatie (verplicht)</t>
  </si>
  <si>
    <t>Permanente vermelding Europese steun bij uitgevoerde investeringen (verplicht)</t>
  </si>
  <si>
    <t>E6</t>
  </si>
  <si>
    <t>VMM, VLM</t>
  </si>
  <si>
    <t>Betrekken buurtbewoners &amp; publiek bij uitgevoerde investeringen</t>
  </si>
  <si>
    <t>E7</t>
  </si>
  <si>
    <t>Uitvoeren campagne ter versterking bewustzijn rond belang goed waterbeheer</t>
  </si>
  <si>
    <t>E8</t>
  </si>
  <si>
    <t>Netwerken met andere EU-projecten en -stakeholders (verplicht)</t>
  </si>
  <si>
    <t>2019-2024</t>
  </si>
  <si>
    <t>2018-2023</t>
  </si>
  <si>
    <t>E9</t>
  </si>
  <si>
    <t>Organiseren van een conferentie voor stakeholders en beleidsmakers rond eindresultaten project</t>
  </si>
  <si>
    <t>E10</t>
  </si>
  <si>
    <t>E11</t>
  </si>
  <si>
    <t>Ontwikkelen van technische rapporten met conclusies individuele acties</t>
  </si>
  <si>
    <t>Ontwikkelen van een (kort) finaal rapport met eindresultaten project</t>
  </si>
  <si>
    <t>2021-2024</t>
  </si>
  <si>
    <t>Projectmanagement</t>
  </si>
  <si>
    <t>F1</t>
  </si>
  <si>
    <t>VMM, VLM, IBGE</t>
  </si>
  <si>
    <t>F2</t>
  </si>
  <si>
    <t>Monitoren van de voortgang van het project d.m.v. een stuurgroep</t>
  </si>
  <si>
    <t>F3</t>
  </si>
  <si>
    <t>2018-2026</t>
  </si>
  <si>
    <t>Externe controle (audit) van voortgang en financiën project (verplicht)</t>
  </si>
  <si>
    <t>Opmaak van opvolgtraject post-project</t>
  </si>
  <si>
    <t>Subtotaal</t>
  </si>
  <si>
    <t>Overheads</t>
  </si>
  <si>
    <t>TOTAAL</t>
  </si>
  <si>
    <t>Opm: kosten die wel betaald moeten worden, maar waar geen EU-financiering tegenover staat (bv. BTW op investeringen)</t>
  </si>
  <si>
    <t>Opm: vast percentage voor o.a. huisvesting, elektriciteit, telecommunicatie</t>
  </si>
  <si>
    <t>EU subsidie</t>
  </si>
  <si>
    <t>Waarvan niet-recupereerbare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</si>
</sst>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€&quot;\ #,##0;[Red]&quot;€&quot;\ \-#,##0"/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0"/>
      <name val="Arial"/>
      <family val="2"/>
    </font>
    <font>
      <sz val="11"/>
      <color theme="0"/>
      <name val="Arial"/>
      <family val="2"/>
    </font>
    <font>
      <b/>
      <sz val="18"/>
      <color rgb="FF2F2F2F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2" fillId="0" borderId="0"/>
    <xf numFmtId="0" fontId="8" fillId="0" borderId="0"/>
  </cellStyleXfs>
  <cellXfs count="36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4" fontId="3" fillId="0" borderId="1" xfId="1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9" fontId="3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6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6" fontId="9" fillId="0" borderId="0" xfId="0" applyNumberFormat="1" applyFont="1"/>
    <xf numFmtId="9" fontId="9" fillId="0" borderId="0" xfId="0" applyNumberFormat="1" applyFont="1"/>
    <xf numFmtId="44" fontId="3" fillId="0" borderId="1" xfId="1" applyFont="1" applyFill="1" applyBorder="1"/>
    <xf numFmtId="44" fontId="0" fillId="0" borderId="0" xfId="0" applyNumberFormat="1"/>
    <xf numFmtId="164" fontId="10" fillId="0" borderId="0" xfId="0" applyNumberFormat="1" applyFont="1"/>
    <xf numFmtId="164" fontId="10" fillId="0" borderId="0" xfId="1" applyNumberFormat="1" applyFont="1" applyFill="1" applyBorder="1"/>
    <xf numFmtId="164" fontId="2" fillId="0" borderId="0" xfId="1" applyNumberFormat="1" applyFont="1" applyFill="1" applyBorder="1"/>
    <xf numFmtId="164" fontId="11" fillId="0" borderId="0" xfId="1" applyNumberFormat="1" applyFont="1" applyFill="1" applyBorder="1"/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justify"/>
    </xf>
    <xf numFmtId="0" fontId="6" fillId="0" borderId="0" xfId="0" applyFont="1" applyBorder="1" applyAlignment="1">
      <alignment horizontal="left" vertical="center" readingOrder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 vertical="center" readingOrder="1"/>
    </xf>
    <xf numFmtId="0" fontId="4" fillId="3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5">
    <cellStyle name="Normal_éco 2013" xfId="4"/>
    <cellStyle name="Standaard" xfId="0" builtinId="0"/>
    <cellStyle name="Standaard 2" xfId="2"/>
    <cellStyle name="Standaard 3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Normal="100" workbookViewId="0">
      <selection sqref="A1:F1"/>
    </sheetView>
  </sheetViews>
  <sheetFormatPr defaultRowHeight="12.75" x14ac:dyDescent="0.2"/>
  <cols>
    <col min="2" max="2" width="46.42578125" customWidth="1"/>
    <col min="3" max="4" width="28.7109375" customWidth="1"/>
    <col min="5" max="5" width="20.85546875" customWidth="1"/>
    <col min="6" max="6" width="19.28515625" bestFit="1" customWidth="1"/>
    <col min="8" max="9" width="14.5703125" bestFit="1" customWidth="1"/>
  </cols>
  <sheetData>
    <row r="1" spans="1:6" ht="23.25" x14ac:dyDescent="0.35">
      <c r="A1" s="31" t="s">
        <v>80</v>
      </c>
      <c r="B1" s="31"/>
      <c r="C1" s="31"/>
      <c r="D1" s="31"/>
      <c r="E1" s="31"/>
      <c r="F1" s="31"/>
    </row>
    <row r="2" spans="1:6" ht="14.25" x14ac:dyDescent="0.2">
      <c r="A2" s="7" t="s">
        <v>20</v>
      </c>
      <c r="B2" s="7" t="s">
        <v>21</v>
      </c>
      <c r="C2" s="7" t="s">
        <v>22</v>
      </c>
      <c r="D2" s="7" t="s">
        <v>134</v>
      </c>
      <c r="E2" s="7" t="s">
        <v>43</v>
      </c>
      <c r="F2" s="8" t="s">
        <v>56</v>
      </c>
    </row>
    <row r="3" spans="1:6" ht="42" customHeight="1" x14ac:dyDescent="0.2">
      <c r="A3" s="32" t="s">
        <v>84</v>
      </c>
      <c r="B3" s="32"/>
      <c r="C3" s="32"/>
      <c r="D3" s="32"/>
      <c r="E3" s="32"/>
      <c r="F3" s="32"/>
    </row>
    <row r="4" spans="1:6" ht="49.5" customHeight="1" x14ac:dyDescent="0.2">
      <c r="A4" s="1" t="s">
        <v>85</v>
      </c>
      <c r="B4" s="2" t="s">
        <v>86</v>
      </c>
      <c r="C4" s="3">
        <v>0</v>
      </c>
      <c r="D4" s="3">
        <v>0</v>
      </c>
      <c r="E4" s="5" t="s">
        <v>87</v>
      </c>
      <c r="F4" s="12" t="s">
        <v>88</v>
      </c>
    </row>
    <row r="5" spans="1:6" ht="49.5" customHeight="1" x14ac:dyDescent="0.2">
      <c r="A5" s="1" t="s">
        <v>89</v>
      </c>
      <c r="B5" s="2" t="s">
        <v>90</v>
      </c>
      <c r="C5" s="3">
        <v>48750</v>
      </c>
      <c r="D5" s="3">
        <f>C5*0.5</f>
        <v>24375</v>
      </c>
      <c r="E5" s="5" t="s">
        <v>49</v>
      </c>
      <c r="F5" s="12" t="s">
        <v>62</v>
      </c>
    </row>
    <row r="6" spans="1:6" ht="42" customHeight="1" x14ac:dyDescent="0.2">
      <c r="A6" s="32" t="s">
        <v>81</v>
      </c>
      <c r="B6" s="32"/>
      <c r="C6" s="32"/>
      <c r="D6" s="32"/>
      <c r="E6" s="32"/>
      <c r="F6" s="32"/>
    </row>
    <row r="7" spans="1:6" ht="49.5" customHeight="1" x14ac:dyDescent="0.2">
      <c r="A7" s="1" t="s">
        <v>18</v>
      </c>
      <c r="B7" s="2" t="s">
        <v>23</v>
      </c>
      <c r="C7" s="3">
        <v>696862</v>
      </c>
      <c r="D7" s="3">
        <f>C7*0.5166016</f>
        <v>360000.0241792</v>
      </c>
      <c r="E7" s="5" t="s">
        <v>44</v>
      </c>
      <c r="F7" s="12" t="s">
        <v>57</v>
      </c>
    </row>
    <row r="8" spans="1:6" ht="49.5" customHeight="1" x14ac:dyDescent="0.2">
      <c r="A8" s="1" t="s">
        <v>19</v>
      </c>
      <c r="B8" s="2" t="s">
        <v>24</v>
      </c>
      <c r="C8" s="3">
        <v>599400</v>
      </c>
      <c r="D8" s="17">
        <v>312877.288</v>
      </c>
      <c r="E8" s="5" t="s">
        <v>45</v>
      </c>
      <c r="F8" s="12" t="s">
        <v>58</v>
      </c>
    </row>
    <row r="9" spans="1:6" ht="49.5" customHeight="1" x14ac:dyDescent="0.2">
      <c r="A9" s="1" t="s">
        <v>0</v>
      </c>
      <c r="B9" s="2" t="s">
        <v>25</v>
      </c>
      <c r="C9" s="3">
        <v>218358</v>
      </c>
      <c r="D9" s="3">
        <f>C9*0.5</f>
        <v>109179</v>
      </c>
      <c r="E9" s="5" t="s">
        <v>46</v>
      </c>
      <c r="F9" s="12" t="s">
        <v>58</v>
      </c>
    </row>
    <row r="10" spans="1:6" ht="49.5" customHeight="1" x14ac:dyDescent="0.2">
      <c r="A10" s="1" t="s">
        <v>1</v>
      </c>
      <c r="B10" s="2" t="s">
        <v>26</v>
      </c>
      <c r="C10" s="3">
        <v>90000</v>
      </c>
      <c r="D10" s="17">
        <f>C10*0.5</f>
        <v>45000</v>
      </c>
      <c r="E10" s="5" t="s">
        <v>47</v>
      </c>
      <c r="F10" s="12" t="s">
        <v>58</v>
      </c>
    </row>
    <row r="11" spans="1:6" ht="49.5" customHeight="1" x14ac:dyDescent="0.2">
      <c r="A11" s="1" t="s">
        <v>2</v>
      </c>
      <c r="B11" s="2" t="s">
        <v>27</v>
      </c>
      <c r="C11" s="3">
        <v>187500</v>
      </c>
      <c r="D11" s="3">
        <f>C11*0.5</f>
        <v>93750</v>
      </c>
      <c r="E11" s="5" t="s">
        <v>48</v>
      </c>
      <c r="F11" s="12" t="s">
        <v>59</v>
      </c>
    </row>
    <row r="12" spans="1:6" ht="49.5" customHeight="1" x14ac:dyDescent="0.2">
      <c r="A12" s="1" t="s">
        <v>3</v>
      </c>
      <c r="B12" s="2" t="s">
        <v>28</v>
      </c>
      <c r="C12" s="3">
        <v>351250</v>
      </c>
      <c r="D12" s="3">
        <f>C12*0.5</f>
        <v>175625</v>
      </c>
      <c r="E12" s="5" t="s">
        <v>49</v>
      </c>
      <c r="F12" s="12" t="s">
        <v>59</v>
      </c>
    </row>
    <row r="13" spans="1:6" ht="50.1" customHeight="1" x14ac:dyDescent="0.2">
      <c r="A13" s="26" t="s">
        <v>83</v>
      </c>
      <c r="B13" s="26"/>
      <c r="C13" s="26"/>
      <c r="D13" s="26"/>
      <c r="E13" s="26"/>
      <c r="F13" s="26"/>
    </row>
    <row r="14" spans="1:6" ht="50.1" customHeight="1" x14ac:dyDescent="0.2">
      <c r="A14" s="1" t="s">
        <v>4</v>
      </c>
      <c r="B14" s="2" t="s">
        <v>29</v>
      </c>
      <c r="C14" s="3">
        <v>861250</v>
      </c>
      <c r="D14" s="3">
        <f>C14*0.5</f>
        <v>430625</v>
      </c>
      <c r="E14" s="5" t="s">
        <v>49</v>
      </c>
      <c r="F14" s="12" t="s">
        <v>62</v>
      </c>
    </row>
    <row r="15" spans="1:6" ht="50.1" customHeight="1" x14ac:dyDescent="0.2">
      <c r="A15" s="1" t="s">
        <v>5</v>
      </c>
      <c r="B15" s="2" t="s">
        <v>30</v>
      </c>
      <c r="C15" s="3">
        <v>318200</v>
      </c>
      <c r="D15" s="3">
        <f>C15*0.5</f>
        <v>159100</v>
      </c>
      <c r="E15" s="5" t="s">
        <v>46</v>
      </c>
      <c r="F15" s="12" t="s">
        <v>60</v>
      </c>
    </row>
    <row r="16" spans="1:6" ht="50.1" customHeight="1" x14ac:dyDescent="0.2">
      <c r="A16" s="1" t="s">
        <v>6</v>
      </c>
      <c r="B16" s="2" t="s">
        <v>31</v>
      </c>
      <c r="C16" s="3">
        <v>359995</v>
      </c>
      <c r="D16" s="3">
        <f>C16*0.6</f>
        <v>215997</v>
      </c>
      <c r="E16" s="5" t="s">
        <v>50</v>
      </c>
      <c r="F16" s="12" t="s">
        <v>61</v>
      </c>
    </row>
    <row r="17" spans="1:9" ht="50.1" customHeight="1" x14ac:dyDescent="0.2">
      <c r="A17" s="1" t="s">
        <v>7</v>
      </c>
      <c r="B17" s="2" t="s">
        <v>32</v>
      </c>
      <c r="C17" s="3">
        <v>678750</v>
      </c>
      <c r="D17" s="3">
        <f>C17*0.5</f>
        <v>339375</v>
      </c>
      <c r="E17" s="5" t="s">
        <v>49</v>
      </c>
      <c r="F17" s="12" t="s">
        <v>62</v>
      </c>
    </row>
    <row r="18" spans="1:9" ht="50.1" customHeight="1" x14ac:dyDescent="0.2">
      <c r="A18" s="1" t="s">
        <v>8</v>
      </c>
      <c r="B18" s="2" t="s">
        <v>33</v>
      </c>
      <c r="C18" s="3">
        <v>1123600</v>
      </c>
      <c r="D18" s="3">
        <f>C18*0.5562171</f>
        <v>624965.53356000001</v>
      </c>
      <c r="E18" s="5" t="s">
        <v>51</v>
      </c>
      <c r="F18" s="12" t="s">
        <v>63</v>
      </c>
    </row>
    <row r="19" spans="1:9" ht="50.1" customHeight="1" x14ac:dyDescent="0.2">
      <c r="A19" s="1" t="s">
        <v>9</v>
      </c>
      <c r="B19" s="2" t="s">
        <v>34</v>
      </c>
      <c r="C19" s="3">
        <v>2693162</v>
      </c>
      <c r="D19" s="3">
        <f>C19*0.5562171</f>
        <v>1497982.7574702001</v>
      </c>
      <c r="E19" s="5" t="s">
        <v>51</v>
      </c>
      <c r="F19" s="12" t="s">
        <v>59</v>
      </c>
    </row>
    <row r="20" spans="1:9" ht="50.1" customHeight="1" x14ac:dyDescent="0.2">
      <c r="A20" s="26" t="s">
        <v>82</v>
      </c>
      <c r="B20" s="26"/>
      <c r="C20" s="26"/>
      <c r="D20" s="26"/>
      <c r="E20" s="26"/>
      <c r="F20" s="26"/>
    </row>
    <row r="21" spans="1:9" ht="50.1" customHeight="1" x14ac:dyDescent="0.2">
      <c r="A21" s="1" t="s">
        <v>10</v>
      </c>
      <c r="B21" s="2" t="s">
        <v>35</v>
      </c>
      <c r="C21" s="3">
        <v>950075</v>
      </c>
      <c r="D21" s="3">
        <f>C21*0.5</f>
        <v>475037.5</v>
      </c>
      <c r="E21" s="5" t="s">
        <v>46</v>
      </c>
      <c r="F21" s="12" t="s">
        <v>63</v>
      </c>
    </row>
    <row r="22" spans="1:9" ht="50.1" customHeight="1" x14ac:dyDescent="0.2">
      <c r="A22" s="1" t="s">
        <v>11</v>
      </c>
      <c r="B22" s="2" t="s">
        <v>36</v>
      </c>
      <c r="C22" s="3">
        <v>265000</v>
      </c>
      <c r="D22" s="3">
        <f>C22*0.6</f>
        <v>159000</v>
      </c>
      <c r="E22" s="5" t="s">
        <v>52</v>
      </c>
      <c r="F22" s="12" t="s">
        <v>64</v>
      </c>
    </row>
    <row r="23" spans="1:9" ht="50.1" customHeight="1" x14ac:dyDescent="0.2">
      <c r="A23" s="1" t="s">
        <v>12</v>
      </c>
      <c r="B23" s="2" t="s">
        <v>37</v>
      </c>
      <c r="C23" s="3">
        <v>669422</v>
      </c>
      <c r="D23" s="3">
        <f>C23*0.57</f>
        <v>381570.54</v>
      </c>
      <c r="E23" s="5" t="s">
        <v>53</v>
      </c>
      <c r="F23" s="12" t="s">
        <v>58</v>
      </c>
      <c r="H23" s="18"/>
      <c r="I23" s="18"/>
    </row>
    <row r="24" spans="1:9" ht="50.1" customHeight="1" x14ac:dyDescent="0.2">
      <c r="A24" s="1" t="s">
        <v>13</v>
      </c>
      <c r="B24" s="2" t="s">
        <v>38</v>
      </c>
      <c r="C24" s="3">
        <v>1738785</v>
      </c>
      <c r="D24" s="3">
        <f>C24*0.57</f>
        <v>991107.45</v>
      </c>
      <c r="E24" s="5" t="s">
        <v>53</v>
      </c>
      <c r="F24" s="12" t="s">
        <v>58</v>
      </c>
    </row>
    <row r="25" spans="1:9" ht="50.1" customHeight="1" x14ac:dyDescent="0.2">
      <c r="A25" s="1" t="s">
        <v>14</v>
      </c>
      <c r="B25" s="2" t="s">
        <v>39</v>
      </c>
      <c r="C25" s="3">
        <v>1090500</v>
      </c>
      <c r="D25" s="17">
        <v>588750</v>
      </c>
      <c r="E25" s="5" t="s">
        <v>54</v>
      </c>
      <c r="F25" s="12" t="s">
        <v>58</v>
      </c>
    </row>
    <row r="26" spans="1:9" ht="50.1" customHeight="1" x14ac:dyDescent="0.2">
      <c r="A26" s="1" t="s">
        <v>15</v>
      </c>
      <c r="B26" s="2" t="s">
        <v>40</v>
      </c>
      <c r="C26" s="3">
        <v>1057195</v>
      </c>
      <c r="D26" s="3">
        <f>C26*0.57</f>
        <v>602601.14999999991</v>
      </c>
      <c r="E26" s="5" t="s">
        <v>53</v>
      </c>
      <c r="F26" s="12" t="s">
        <v>58</v>
      </c>
    </row>
    <row r="27" spans="1:9" ht="50.1" customHeight="1" x14ac:dyDescent="0.2">
      <c r="A27" s="1" t="s">
        <v>16</v>
      </c>
      <c r="B27" s="2" t="s">
        <v>41</v>
      </c>
      <c r="C27" s="3">
        <v>519080</v>
      </c>
      <c r="D27" s="3">
        <f>C27*0.5</f>
        <v>259540</v>
      </c>
      <c r="E27" s="5" t="s">
        <v>55</v>
      </c>
      <c r="F27" s="12" t="s">
        <v>59</v>
      </c>
    </row>
    <row r="28" spans="1:9" ht="50.1" customHeight="1" x14ac:dyDescent="0.2">
      <c r="A28" s="1" t="s">
        <v>17</v>
      </c>
      <c r="B28" s="2" t="s">
        <v>42</v>
      </c>
      <c r="C28" s="3">
        <v>482645</v>
      </c>
      <c r="D28" s="3">
        <f>C28*0.57</f>
        <v>275107.64999999997</v>
      </c>
      <c r="E28" s="5" t="s">
        <v>53</v>
      </c>
      <c r="F28" s="12" t="s">
        <v>58</v>
      </c>
    </row>
    <row r="29" spans="1:9" ht="50.1" customHeight="1" x14ac:dyDescent="0.2">
      <c r="A29" s="26" t="s">
        <v>91</v>
      </c>
      <c r="B29" s="26"/>
      <c r="C29" s="26"/>
      <c r="D29" s="26"/>
      <c r="E29" s="26"/>
      <c r="F29" s="26"/>
    </row>
    <row r="30" spans="1:9" ht="49.5" customHeight="1" x14ac:dyDescent="0.2">
      <c r="A30" s="1" t="s">
        <v>92</v>
      </c>
      <c r="B30" s="2" t="s">
        <v>91</v>
      </c>
      <c r="C30" s="3">
        <v>376000</v>
      </c>
      <c r="D30" s="17">
        <v>191148.15760000001</v>
      </c>
      <c r="E30" s="5" t="s">
        <v>45</v>
      </c>
      <c r="F30" s="12" t="s">
        <v>88</v>
      </c>
    </row>
    <row r="31" spans="1:9" ht="50.1" customHeight="1" x14ac:dyDescent="0.2">
      <c r="A31" s="26" t="s">
        <v>93</v>
      </c>
      <c r="B31" s="26"/>
      <c r="C31" s="26"/>
      <c r="D31" s="26"/>
      <c r="E31" s="26"/>
      <c r="F31" s="26"/>
    </row>
    <row r="32" spans="1:9" ht="49.5" customHeight="1" x14ac:dyDescent="0.2">
      <c r="A32" s="1" t="s">
        <v>94</v>
      </c>
      <c r="B32" s="2" t="s">
        <v>102</v>
      </c>
      <c r="C32" s="3">
        <v>110300</v>
      </c>
      <c r="D32" s="3">
        <f>C32*0.5</f>
        <v>55150</v>
      </c>
      <c r="E32" s="5" t="s">
        <v>49</v>
      </c>
      <c r="F32" s="12" t="s">
        <v>58</v>
      </c>
    </row>
    <row r="33" spans="1:6" ht="49.5" customHeight="1" x14ac:dyDescent="0.2">
      <c r="A33" s="1" t="s">
        <v>95</v>
      </c>
      <c r="B33" s="2" t="s">
        <v>101</v>
      </c>
      <c r="C33" s="3">
        <v>69000</v>
      </c>
      <c r="D33" s="3">
        <f>C33*0.5</f>
        <v>34500</v>
      </c>
      <c r="E33" s="5" t="s">
        <v>49</v>
      </c>
      <c r="F33" s="12" t="s">
        <v>88</v>
      </c>
    </row>
    <row r="34" spans="1:6" ht="49.5" customHeight="1" x14ac:dyDescent="0.2">
      <c r="A34" s="1" t="s">
        <v>96</v>
      </c>
      <c r="B34" s="2" t="s">
        <v>97</v>
      </c>
      <c r="C34" s="3">
        <v>208000</v>
      </c>
      <c r="D34" s="3">
        <f>C34*0.5</f>
        <v>104000</v>
      </c>
      <c r="E34" s="5" t="s">
        <v>49</v>
      </c>
      <c r="F34" s="12" t="s">
        <v>58</v>
      </c>
    </row>
    <row r="35" spans="1:6" ht="49.5" customHeight="1" x14ac:dyDescent="0.2">
      <c r="A35" s="1" t="s">
        <v>98</v>
      </c>
      <c r="B35" s="2" t="s">
        <v>99</v>
      </c>
      <c r="C35" s="3">
        <v>443990</v>
      </c>
      <c r="D35" s="3">
        <f>C35*0.57</f>
        <v>253074.3</v>
      </c>
      <c r="E35" s="5" t="s">
        <v>53</v>
      </c>
      <c r="F35" s="12" t="s">
        <v>58</v>
      </c>
    </row>
    <row r="36" spans="1:6" ht="49.5" customHeight="1" x14ac:dyDescent="0.2">
      <c r="A36" s="1" t="s">
        <v>100</v>
      </c>
      <c r="B36" s="2" t="s">
        <v>103</v>
      </c>
      <c r="C36" s="3">
        <v>1000</v>
      </c>
      <c r="D36" s="3">
        <f t="shared" ref="D36:D42" si="0">C36*0.5</f>
        <v>500</v>
      </c>
      <c r="E36" s="5" t="s">
        <v>49</v>
      </c>
      <c r="F36" s="12" t="s">
        <v>111</v>
      </c>
    </row>
    <row r="37" spans="1:6" ht="49.5" customHeight="1" x14ac:dyDescent="0.2">
      <c r="A37" s="1" t="s">
        <v>104</v>
      </c>
      <c r="B37" s="2" t="s">
        <v>106</v>
      </c>
      <c r="C37" s="3">
        <v>63071</v>
      </c>
      <c r="D37" s="3">
        <f t="shared" si="0"/>
        <v>31535.5</v>
      </c>
      <c r="E37" s="5" t="s">
        <v>105</v>
      </c>
      <c r="F37" s="12" t="s">
        <v>111</v>
      </c>
    </row>
    <row r="38" spans="1:6" ht="49.5" customHeight="1" x14ac:dyDescent="0.2">
      <c r="A38" s="1" t="s">
        <v>107</v>
      </c>
      <c r="B38" s="2" t="s">
        <v>108</v>
      </c>
      <c r="C38" s="3">
        <v>99200</v>
      </c>
      <c r="D38" s="3">
        <f t="shared" si="0"/>
        <v>49600</v>
      </c>
      <c r="E38" s="5" t="s">
        <v>49</v>
      </c>
      <c r="F38" s="12" t="s">
        <v>112</v>
      </c>
    </row>
    <row r="39" spans="1:6" ht="49.5" customHeight="1" x14ac:dyDescent="0.2">
      <c r="A39" s="1" t="s">
        <v>109</v>
      </c>
      <c r="B39" s="2" t="s">
        <v>110</v>
      </c>
      <c r="C39" s="3">
        <v>76600</v>
      </c>
      <c r="D39" s="3">
        <f t="shared" si="0"/>
        <v>38300</v>
      </c>
      <c r="E39" s="5" t="s">
        <v>49</v>
      </c>
      <c r="F39" s="12" t="s">
        <v>88</v>
      </c>
    </row>
    <row r="40" spans="1:6" ht="49.5" customHeight="1" x14ac:dyDescent="0.2">
      <c r="A40" s="1" t="s">
        <v>113</v>
      </c>
      <c r="B40" s="2" t="s">
        <v>114</v>
      </c>
      <c r="C40" s="3">
        <v>39250</v>
      </c>
      <c r="D40" s="3">
        <f t="shared" si="0"/>
        <v>19625</v>
      </c>
      <c r="E40" s="5" t="s">
        <v>49</v>
      </c>
      <c r="F40" s="12">
        <v>2024</v>
      </c>
    </row>
    <row r="41" spans="1:6" ht="49.5" customHeight="1" x14ac:dyDescent="0.2">
      <c r="A41" s="1" t="s">
        <v>115</v>
      </c>
      <c r="B41" s="2" t="s">
        <v>118</v>
      </c>
      <c r="C41" s="3">
        <v>250</v>
      </c>
      <c r="D41" s="3">
        <f t="shared" si="0"/>
        <v>125</v>
      </c>
      <c r="E41" s="5" t="s">
        <v>49</v>
      </c>
      <c r="F41" s="12">
        <v>2025</v>
      </c>
    </row>
    <row r="42" spans="1:6" ht="49.5" customHeight="1" x14ac:dyDescent="0.2">
      <c r="A42" s="1" t="s">
        <v>116</v>
      </c>
      <c r="B42" s="2" t="s">
        <v>117</v>
      </c>
      <c r="C42" s="3">
        <v>2000</v>
      </c>
      <c r="D42" s="3">
        <f t="shared" si="0"/>
        <v>1000</v>
      </c>
      <c r="E42" s="5" t="s">
        <v>49</v>
      </c>
      <c r="F42" s="12" t="s">
        <v>119</v>
      </c>
    </row>
    <row r="43" spans="1:6" ht="50.1" customHeight="1" x14ac:dyDescent="0.2">
      <c r="A43" s="26" t="s">
        <v>120</v>
      </c>
      <c r="B43" s="26"/>
      <c r="C43" s="26"/>
      <c r="D43" s="26"/>
      <c r="E43" s="26"/>
      <c r="F43" s="26"/>
    </row>
    <row r="44" spans="1:6" ht="49.5" customHeight="1" x14ac:dyDescent="0.2">
      <c r="A44" s="1" t="s">
        <v>121</v>
      </c>
      <c r="B44" s="2" t="s">
        <v>120</v>
      </c>
      <c r="C44" s="3">
        <v>736025</v>
      </c>
      <c r="D44" s="17">
        <v>379795.60399999999</v>
      </c>
      <c r="E44" s="5" t="s">
        <v>122</v>
      </c>
      <c r="F44" s="12" t="s">
        <v>88</v>
      </c>
    </row>
    <row r="45" spans="1:6" ht="49.5" customHeight="1" x14ac:dyDescent="0.2">
      <c r="A45" s="1" t="s">
        <v>123</v>
      </c>
      <c r="B45" s="2" t="s">
        <v>124</v>
      </c>
      <c r="C45" s="3">
        <v>24000</v>
      </c>
      <c r="D45" s="3">
        <f>C45*0.5</f>
        <v>12000</v>
      </c>
      <c r="E45" s="5" t="s">
        <v>49</v>
      </c>
      <c r="F45" s="12" t="s">
        <v>58</v>
      </c>
    </row>
    <row r="46" spans="1:6" ht="49.5" customHeight="1" x14ac:dyDescent="0.2">
      <c r="A46" s="1" t="s">
        <v>125</v>
      </c>
      <c r="B46" s="2" t="s">
        <v>127</v>
      </c>
      <c r="C46" s="3">
        <v>40000</v>
      </c>
      <c r="D46" s="3">
        <f>C46*0.5</f>
        <v>20000</v>
      </c>
      <c r="E46" s="5" t="s">
        <v>49</v>
      </c>
      <c r="F46" s="12" t="s">
        <v>126</v>
      </c>
    </row>
    <row r="47" spans="1:6" ht="49.5" customHeight="1" x14ac:dyDescent="0.2">
      <c r="A47" s="1" t="s">
        <v>98</v>
      </c>
      <c r="B47" s="2" t="s">
        <v>128</v>
      </c>
      <c r="C47" s="3">
        <v>0</v>
      </c>
      <c r="D47" s="3">
        <f>C47*0.5</f>
        <v>0</v>
      </c>
      <c r="E47" s="5" t="s">
        <v>49</v>
      </c>
      <c r="F47" s="12">
        <v>2025</v>
      </c>
    </row>
    <row r="48" spans="1:6" s="13" customFormat="1" ht="49.5" customHeight="1" x14ac:dyDescent="0.35">
      <c r="A48" s="27" t="s">
        <v>129</v>
      </c>
      <c r="B48" s="28"/>
      <c r="C48" s="19">
        <f>SUM(C4:C5,C7:C12,C14:C19,C21:C28,C30,C32:C42,C44:C47)</f>
        <v>17288465</v>
      </c>
      <c r="D48" s="19">
        <f>SUM(D4:D5,D7:D12,D14:D19,D21:D28,D30,D32:D42,D44:D47)</f>
        <v>9311919.4548093993</v>
      </c>
    </row>
    <row r="49" spans="1:6" s="13" customFormat="1" ht="49.5" hidden="1" customHeight="1" x14ac:dyDescent="0.35">
      <c r="A49" s="29" t="s">
        <v>135</v>
      </c>
      <c r="B49" s="30"/>
      <c r="C49" s="21">
        <v>411862</v>
      </c>
      <c r="D49" s="22"/>
      <c r="E49" s="25" t="s">
        <v>132</v>
      </c>
      <c r="F49" s="25"/>
    </row>
    <row r="50" spans="1:6" s="13" customFormat="1" ht="49.5" customHeight="1" x14ac:dyDescent="0.35">
      <c r="A50" s="23" t="s">
        <v>130</v>
      </c>
      <c r="B50" s="24"/>
      <c r="C50" s="20">
        <v>822901</v>
      </c>
      <c r="D50" s="20">
        <v>440391.34</v>
      </c>
      <c r="E50" s="25" t="s">
        <v>133</v>
      </c>
      <c r="F50" s="25"/>
    </row>
    <row r="51" spans="1:6" s="13" customFormat="1" ht="49.5" customHeight="1" x14ac:dyDescent="0.35">
      <c r="A51" s="23" t="s">
        <v>131</v>
      </c>
      <c r="B51" s="24"/>
      <c r="C51" s="20">
        <f>C48+C50</f>
        <v>18111366</v>
      </c>
      <c r="D51" s="20">
        <f>D48+D50</f>
        <v>9752310.7948093992</v>
      </c>
    </row>
  </sheetData>
  <mergeCells count="14">
    <mergeCell ref="A1:F1"/>
    <mergeCell ref="A6:F6"/>
    <mergeCell ref="A13:F13"/>
    <mergeCell ref="A20:F20"/>
    <mergeCell ref="A3:F3"/>
    <mergeCell ref="A51:B51"/>
    <mergeCell ref="E49:F49"/>
    <mergeCell ref="E50:F50"/>
    <mergeCell ref="A29:F29"/>
    <mergeCell ref="A31:F31"/>
    <mergeCell ref="A43:F43"/>
    <mergeCell ref="A48:B48"/>
    <mergeCell ref="A50:B50"/>
    <mergeCell ref="A49:B49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sqref="A1:D1"/>
    </sheetView>
  </sheetViews>
  <sheetFormatPr defaultRowHeight="12.75" x14ac:dyDescent="0.2"/>
  <cols>
    <col min="1" max="1" width="17.5703125" customWidth="1"/>
    <col min="2" max="2" width="29.7109375" bestFit="1" customWidth="1"/>
    <col min="3" max="3" width="16" customWidth="1"/>
    <col min="4" max="4" width="10.7109375" customWidth="1"/>
  </cols>
  <sheetData>
    <row r="1" spans="1:4" ht="23.25" x14ac:dyDescent="0.35">
      <c r="A1" s="33" t="s">
        <v>72</v>
      </c>
      <c r="B1" s="33"/>
      <c r="C1" s="33"/>
      <c r="D1" s="33"/>
    </row>
    <row r="2" spans="1:4" s="10" customFormat="1" ht="20.100000000000001" customHeight="1" x14ac:dyDescent="0.2">
      <c r="A2" s="7" t="s">
        <v>70</v>
      </c>
      <c r="B2" s="7" t="s">
        <v>65</v>
      </c>
      <c r="C2" s="34" t="s">
        <v>66</v>
      </c>
      <c r="D2" s="35"/>
    </row>
    <row r="3" spans="1:4" ht="24.95" customHeight="1" x14ac:dyDescent="0.2">
      <c r="A3" s="4" t="s">
        <v>68</v>
      </c>
      <c r="B3" s="4" t="s">
        <v>73</v>
      </c>
      <c r="C3" s="11">
        <v>4015549</v>
      </c>
      <c r="D3" s="6">
        <f>C3/C11</f>
        <v>0.22171430912499918</v>
      </c>
    </row>
    <row r="4" spans="1:4" ht="24.95" customHeight="1" x14ac:dyDescent="0.2">
      <c r="A4" s="4"/>
      <c r="B4" s="4" t="s">
        <v>74</v>
      </c>
      <c r="C4" s="11">
        <v>2528815</v>
      </c>
      <c r="D4" s="6">
        <f>C4/C11</f>
        <v>0.13962585704468675</v>
      </c>
    </row>
    <row r="5" spans="1:4" ht="24.95" customHeight="1" x14ac:dyDescent="0.2">
      <c r="A5" s="4"/>
      <c r="B5" s="4" t="s">
        <v>79</v>
      </c>
      <c r="C5" s="11">
        <v>1134194</v>
      </c>
      <c r="D5" s="6">
        <f>C5/C11</f>
        <v>6.2623327252069219E-2</v>
      </c>
    </row>
    <row r="6" spans="1:4" ht="24.95" customHeight="1" x14ac:dyDescent="0.2">
      <c r="A6" s="4"/>
      <c r="B6" s="4" t="s">
        <v>77</v>
      </c>
      <c r="C6" s="11">
        <v>200625</v>
      </c>
      <c r="D6" s="6">
        <f>C6/C11</f>
        <v>1.1077298090050192E-2</v>
      </c>
    </row>
    <row r="7" spans="1:4" ht="24.95" customHeight="1" x14ac:dyDescent="0.2">
      <c r="A7" s="4"/>
      <c r="B7" s="4" t="s">
        <v>78</v>
      </c>
      <c r="C7" s="11">
        <v>519080</v>
      </c>
      <c r="D7" s="6">
        <f>C7/C11</f>
        <v>2.8660455539355784E-2</v>
      </c>
    </row>
    <row r="8" spans="1:4" ht="33" customHeight="1" x14ac:dyDescent="0.2">
      <c r="A8" s="4" t="s">
        <v>69</v>
      </c>
      <c r="B8" s="9" t="s">
        <v>76</v>
      </c>
      <c r="C8" s="11">
        <v>4316762</v>
      </c>
      <c r="D8" s="6">
        <f>C8/C11</f>
        <v>0.23834546770243614</v>
      </c>
    </row>
    <row r="9" spans="1:4" ht="24.95" customHeight="1" x14ac:dyDescent="0.2">
      <c r="A9" s="4"/>
      <c r="B9" s="4" t="s">
        <v>75</v>
      </c>
      <c r="C9" s="11">
        <v>696862</v>
      </c>
      <c r="D9" s="6">
        <f>C9/C11</f>
        <v>3.8476501441139226E-2</v>
      </c>
    </row>
    <row r="10" spans="1:4" ht="24.75" customHeight="1" x14ac:dyDescent="0.2">
      <c r="A10" s="4" t="s">
        <v>71</v>
      </c>
      <c r="B10" s="4" t="s">
        <v>67</v>
      </c>
      <c r="C10" s="11">
        <v>4699479</v>
      </c>
      <c r="D10" s="6">
        <f>C10/C11</f>
        <v>0.25947678380526351</v>
      </c>
    </row>
    <row r="11" spans="1:4" s="14" customFormat="1" ht="24.75" customHeight="1" x14ac:dyDescent="0.2">
      <c r="A11" s="14" t="s">
        <v>131</v>
      </c>
      <c r="C11" s="15">
        <f>SUM(C3:C10)</f>
        <v>18111366</v>
      </c>
      <c r="D11" s="16"/>
    </row>
  </sheetData>
  <mergeCells count="2">
    <mergeCell ref="A1:D1"/>
    <mergeCell ref="C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839A79-C15B-4F62-89D4-2EF3D86874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3BBEEF1-3AF2-4540-AD3C-99EB23308523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9F4E8A8-FEB4-4BE9-81FC-AC7F343395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Overzicht acties</vt:lpstr>
      <vt:lpstr>Verdeling kosten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De Middeleir</dc:creator>
  <cp:lastModifiedBy>Geerts, Hugo</cp:lastModifiedBy>
  <cp:lastPrinted>2017-03-06T23:34:23Z</cp:lastPrinted>
  <dcterms:created xsi:type="dcterms:W3CDTF">2017-01-12T09:43:22Z</dcterms:created>
  <dcterms:modified xsi:type="dcterms:W3CDTF">2017-03-06T23:36:01Z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</Properties>
</file>