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68" windowWidth="15180" windowHeight="1728" activeTab="0"/>
  </bookViews>
  <sheets>
    <sheet name="FIFO" sheetId="1" r:id="rId1"/>
  </sheets>
  <definedNames/>
  <calcPr fullCalcOnLoad="1"/>
</workbook>
</file>

<file path=xl/sharedStrings.xml><?xml version="1.0" encoding="utf-8"?>
<sst xmlns="http://schemas.openxmlformats.org/spreadsheetml/2006/main" count="171" uniqueCount="119">
  <si>
    <t>Leuven</t>
  </si>
  <si>
    <t>Tienen</t>
  </si>
  <si>
    <t>Herent</t>
  </si>
  <si>
    <t>Bierbeek</t>
  </si>
  <si>
    <t>Stadhuis</t>
  </si>
  <si>
    <t>Restauratie</t>
  </si>
  <si>
    <t>Restauratie daken</t>
  </si>
  <si>
    <t>Restauratie orgel</t>
  </si>
  <si>
    <t>Bekkevoort</t>
  </si>
  <si>
    <t>Sint-Jan-Baptistkerk</t>
  </si>
  <si>
    <t>Sint-Michielskerk</t>
  </si>
  <si>
    <t xml:space="preserve">Sint-Gertrudiskerk </t>
  </si>
  <si>
    <t>Holsbeek</t>
  </si>
  <si>
    <t>Sint-Catharinakerk Kortrijk-Dutsel</t>
  </si>
  <si>
    <t>Fase 2: gevels en glasramen</t>
  </si>
  <si>
    <t>Sint-Laurentiuskerk Molenbeek</t>
  </si>
  <si>
    <t>Kortenaken</t>
  </si>
  <si>
    <t>Sint-Bartholomeuskerk Waanrode</t>
  </si>
  <si>
    <t>Restauratie kerkhofmuur</t>
  </si>
  <si>
    <t>Fase 3</t>
  </si>
  <si>
    <t>OL Vrouwkerk</t>
  </si>
  <si>
    <t>H. Margaretakerk</t>
  </si>
  <si>
    <t>Restauratie schilderij Margareta van Antiochië</t>
  </si>
  <si>
    <t>Restauratie exterieur</t>
  </si>
  <si>
    <t>Restauratie gevels en daken</t>
  </si>
  <si>
    <t>Aarschot</t>
  </si>
  <si>
    <t>Tielt-Winge</t>
  </si>
  <si>
    <t>Restauratie glas-in-loodramen</t>
  </si>
  <si>
    <t>Scherpenheuvel</t>
  </si>
  <si>
    <t>Abdij van Averbode</t>
  </si>
  <si>
    <t>Haacht</t>
  </si>
  <si>
    <t>Sint-Angelaklooster</t>
  </si>
  <si>
    <t>Sint-Jan-de-Doperkerk</t>
  </si>
  <si>
    <t>Pui en gewelven onderliggende kelders</t>
  </si>
  <si>
    <t>Restauratie en herbestemming</t>
  </si>
  <si>
    <t>Atrechtcollege, Naamsestraat 63</t>
  </si>
  <si>
    <t>Dak en buitenschrijnwerk</t>
  </si>
  <si>
    <t>Maria Hemelvaartkerk Winksele</t>
  </si>
  <si>
    <t>Buitenrestauratie - Fase 2</t>
  </si>
  <si>
    <t>Boutersem</t>
  </si>
  <si>
    <t>OLV Hemelvaartkerk Vertrijk</t>
  </si>
  <si>
    <t>Restauratie hoofdgebouw</t>
  </si>
  <si>
    <t>Zoutleeuw</t>
  </si>
  <si>
    <t>Sint-Pieterskerk</t>
  </si>
  <si>
    <t>Sint-Mattheuskerk</t>
  </si>
  <si>
    <t>Restauratie dak en gevels</t>
  </si>
  <si>
    <t>Verwarmingsinstallatie</t>
  </si>
  <si>
    <t>Daken, gevels en buitenschrijnwerk</t>
  </si>
  <si>
    <t>Sint-Salvatorkerk</t>
  </si>
  <si>
    <t>Restauratie gevels en stabiliteitswerken</t>
  </si>
  <si>
    <t>H. Margarethakerk</t>
  </si>
  <si>
    <t>Sint-Hilariuskerk</t>
  </si>
  <si>
    <t>Restauratie dak</t>
  </si>
  <si>
    <t>Ark van Noë</t>
  </si>
  <si>
    <t>Groot Begijnhof</t>
  </si>
  <si>
    <t>Heraanleg kasseibestrating</t>
  </si>
  <si>
    <t>Restauratie pastorij- en kerkhofmuur</t>
  </si>
  <si>
    <t>Vml Farmaceutisch Instituut</t>
  </si>
  <si>
    <t>Leercentrum Agora: daken erkers</t>
  </si>
  <si>
    <t>Paridaensinstituut</t>
  </si>
  <si>
    <t>Restauratie noordvleugel en feestzaal</t>
  </si>
  <si>
    <t>Abdij Vlierbeek Kessel-Lo</t>
  </si>
  <si>
    <t>Abtskwartier, tuinprieel, paardenstal</t>
  </si>
  <si>
    <t>Site van de Keizersberg</t>
  </si>
  <si>
    <t>Burchtmuur, waterput en Mariabeeld</t>
  </si>
  <si>
    <t>Sint-Leonarduskerk</t>
  </si>
  <si>
    <t>Muurschildering Het Laatse Oordeel</t>
  </si>
  <si>
    <t>Landen</t>
  </si>
  <si>
    <t>Witte Molen</t>
  </si>
  <si>
    <t>Sint-Pieterskerk Testelt</t>
  </si>
  <si>
    <t>Glas-in-loodramen</t>
  </si>
  <si>
    <t>Pastorie Sint-Trudo Laar</t>
  </si>
  <si>
    <t>Rotselaar</t>
  </si>
  <si>
    <t>Fase 2: restauratie gevels en glas-in-lood</t>
  </si>
  <si>
    <t>Kerk OLV Hemelvaart Vertrijk</t>
  </si>
  <si>
    <t>Restauratie slotmuur</t>
  </si>
  <si>
    <t>Sint-Martinuskerk Wilsele</t>
  </si>
  <si>
    <t>Pastorie H. Kruiskerk</t>
  </si>
  <si>
    <t>Buitenschrijnwerk en pastoriemuur</t>
  </si>
  <si>
    <t>Kasteelpark Arenberg 1</t>
  </si>
  <si>
    <t>Restauratie plafondschilderingen</t>
  </si>
  <si>
    <t>Sint-Pieterskerk Sint-Pieters-Rode</t>
  </si>
  <si>
    <t>Diest</t>
  </si>
  <si>
    <t>Oud Infirmeriegebouw Park Cerkel</t>
  </si>
  <si>
    <t>Binnen- en buitenrestauratie</t>
  </si>
  <si>
    <t>Universiteitshal</t>
  </si>
  <si>
    <t>Gevelrestauratie gebouw 112-01, Naamsestraat 22</t>
  </si>
  <si>
    <t>H. Kruiskerk Korbeek-Lo</t>
  </si>
  <si>
    <t>Stadsschool 7 - De Appeltuin</t>
  </si>
  <si>
    <t>Handbooghof</t>
  </si>
  <si>
    <t>Stadsomwalling en heraanleg omgeving</t>
  </si>
  <si>
    <t>Abdij van Vlierbeek Kessel-Lo</t>
  </si>
  <si>
    <t>Restauratie Nieuw Abtskwartier</t>
  </si>
  <si>
    <t>Sint-Angela-Instituut</t>
  </si>
  <si>
    <t>Buitenschrijnwerk blok E, F en G</t>
  </si>
  <si>
    <t>Art Nouveauzaal - Fase 2: interieur</t>
  </si>
  <si>
    <t>Sint-Germanustoren</t>
  </si>
  <si>
    <t>Restauratie Witlockx-beiaard</t>
  </si>
  <si>
    <t>Sint-Antonius-Abtkerk Wolfsdonk</t>
  </si>
  <si>
    <t>Daken en gevels gebouw 109.01</t>
  </si>
  <si>
    <t>Maria Theresiacollege</t>
  </si>
  <si>
    <t>Pastorie Sint-Maurus</t>
  </si>
  <si>
    <t>Daken en gevels</t>
  </si>
  <si>
    <t>Gebouw Land- en Waterbeheer</t>
  </si>
  <si>
    <t>Grote Aula, Sint-Michielsstraat 5</t>
  </si>
  <si>
    <t>Gevels en buitenschrijnwerk</t>
  </si>
  <si>
    <t>Fase 1: gevels en daken koor, zijkapellen noord en zuid en bijgebouwen</t>
  </si>
  <si>
    <t>Augustinusvleugel</t>
  </si>
  <si>
    <t>Daken en gevels gebouw 109-03</t>
  </si>
  <si>
    <t>Gevels gebouw 105-01</t>
  </si>
  <si>
    <t>Fase 4 (delen 1-5)</t>
  </si>
  <si>
    <t>0,65 x 0,8</t>
  </si>
  <si>
    <t>06,5 x 0,8</t>
  </si>
  <si>
    <t>65 OMV</t>
  </si>
  <si>
    <t>ontvankelijk</t>
  </si>
  <si>
    <t>sub. raming</t>
  </si>
  <si>
    <t>premiebedrag</t>
  </si>
  <si>
    <t>premiepercentage</t>
  </si>
  <si>
    <t>restauratiedossiers arrondissement Leuven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</si>
</sst>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dd/mm/yyyy"/>
    <numFmt numFmtId="189" formatCode="0.00000"/>
    <numFmt numFmtId="190" formatCode="#,##0.00\ &quot;€&quot;"/>
    <numFmt numFmtId="191" formatCode="#,##0.00_ ;\-#,##0.00\ "/>
    <numFmt numFmtId="192" formatCode="#,##0.00\ &quot;EUR&quot;"/>
    <numFmt numFmtId="193" formatCode="#,##0\ _E_U_R"/>
    <numFmt numFmtId="194" formatCode="#,##0.00\ _E_U_R"/>
    <numFmt numFmtId="195" formatCode="[$-813]dddd\ d\ mmmm\ yyyy"/>
    <numFmt numFmtId="196" formatCode="[$-813]d\ mmmm\ yyyy;@"/>
    <numFmt numFmtId="197" formatCode="&quot;Ja&quot;;&quot;Ja&quot;;&quot;Nee&quot;"/>
    <numFmt numFmtId="198" formatCode="&quot;Waar&quot;;&quot;Waar&quot;;&quot;Niet waar&quot;"/>
    <numFmt numFmtId="199" formatCode="&quot;Aan&quot;;&quot;Aan&quot;;&quot;Uit&quot;"/>
    <numFmt numFmtId="200" formatCode="[$€-2]\ #.##000_);[Red]\([$€-2]\ #.##000\)"/>
    <numFmt numFmtId="201" formatCode="d/mm/yyyy;@"/>
    <numFmt numFmtId="202" formatCode="#,##0.00\ _€;[Red]#,##0.00\ _€"/>
    <numFmt numFmtId="203" formatCode="&quot;Waar&quot;;&quot;Waar&quot;;&quot;Onwaar&quot;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3" fillId="0" borderId="0" xfId="0" applyNumberFormat="1" applyFont="1" applyFill="1" applyBorder="1" applyAlignment="1">
      <alignment horizontal="right"/>
    </xf>
    <xf numFmtId="201" fontId="3" fillId="0" borderId="0" xfId="0" applyNumberFormat="1" applyFont="1" applyFill="1" applyBorder="1" applyAlignment="1">
      <alignment horizontal="right"/>
    </xf>
    <xf numFmtId="14" fontId="3" fillId="0" borderId="12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6" xfId="0" applyFont="1" applyFill="1" applyBorder="1" applyAlignment="1">
      <alignment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14" fontId="4" fillId="33" borderId="16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" fontId="4" fillId="0" borderId="0" xfId="0" applyNumberFormat="1" applyFont="1" applyFill="1" applyAlignment="1">
      <alignment horizontal="center"/>
    </xf>
    <xf numFmtId="0" fontId="5" fillId="0" borderId="18" xfId="0" applyFont="1" applyBorder="1" applyAlignment="1">
      <alignment/>
    </xf>
    <xf numFmtId="0" fontId="6" fillId="0" borderId="18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zoomScaleSheetLayoutView="100" zoomScalePageLayoutView="0" workbookViewId="0" topLeftCell="A1">
      <pane ySplit="3" topLeftCell="A36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10.8515625" style="0" bestFit="1" customWidth="1"/>
    <col min="2" max="2" width="23.28125" style="0" bestFit="1" customWidth="1"/>
    <col min="3" max="3" width="33.7109375" style="2" bestFit="1" customWidth="1"/>
    <col min="4" max="4" width="9.28125" style="27" bestFit="1" customWidth="1"/>
    <col min="5" max="5" width="13.8515625" style="1" bestFit="1" customWidth="1"/>
    <col min="6" max="6" width="9.140625" style="21" bestFit="1" customWidth="1"/>
    <col min="7" max="7" width="10.140625" style="4" hidden="1" customWidth="1"/>
    <col min="8" max="8" width="10.7109375" style="3" hidden="1" customWidth="1"/>
    <col min="9" max="9" width="10.7109375" style="24" bestFit="1" customWidth="1"/>
    <col min="10" max="10" width="10.8515625" style="3" bestFit="1" customWidth="1"/>
  </cols>
  <sheetData>
    <row r="2" spans="1:3" ht="13.5" thickBot="1">
      <c r="A2" s="46" t="s">
        <v>118</v>
      </c>
      <c r="B2" s="47"/>
      <c r="C2" s="47"/>
    </row>
    <row r="3" spans="1:9" ht="13.5" thickBot="1">
      <c r="A3" s="31"/>
      <c r="B3" s="32"/>
      <c r="C3" s="33"/>
      <c r="D3" s="39" t="s">
        <v>114</v>
      </c>
      <c r="E3" s="39" t="s">
        <v>117</v>
      </c>
      <c r="F3" s="40" t="s">
        <v>115</v>
      </c>
      <c r="G3" s="41"/>
      <c r="H3" s="42"/>
      <c r="I3" s="43" t="s">
        <v>116</v>
      </c>
    </row>
    <row r="4" spans="1:9" ht="12.75" customHeight="1">
      <c r="A4" s="14" t="s">
        <v>25</v>
      </c>
      <c r="B4" s="7" t="s">
        <v>43</v>
      </c>
      <c r="C4" s="6" t="s">
        <v>23</v>
      </c>
      <c r="D4" s="28">
        <v>41474</v>
      </c>
      <c r="E4" s="19">
        <v>80</v>
      </c>
      <c r="F4" s="22">
        <v>928622.28</v>
      </c>
      <c r="G4" s="9">
        <f>F4*1.1*0.6</f>
        <v>612890.7048000001</v>
      </c>
      <c r="H4" s="8">
        <f>G4/3</f>
        <v>204296.9016</v>
      </c>
      <c r="I4" s="25">
        <f aca="true" t="shared" si="0" ref="I4:I35">G4+H4</f>
        <v>817187.6064</v>
      </c>
    </row>
    <row r="5" spans="1:9" ht="12.75" customHeight="1">
      <c r="A5" s="12" t="s">
        <v>25</v>
      </c>
      <c r="B5" s="7" t="s">
        <v>68</v>
      </c>
      <c r="C5" s="7" t="s">
        <v>5</v>
      </c>
      <c r="D5" s="28">
        <v>41905</v>
      </c>
      <c r="E5" s="19">
        <v>65</v>
      </c>
      <c r="F5" s="22">
        <v>759331.97</v>
      </c>
      <c r="G5" s="9">
        <f>F5*1.1*0.5</f>
        <v>417632.5835</v>
      </c>
      <c r="H5" s="8">
        <f>G5/50*15</f>
        <v>125289.77505</v>
      </c>
      <c r="I5" s="25">
        <f t="shared" si="0"/>
        <v>542922.35855</v>
      </c>
    </row>
    <row r="6" spans="1:9" ht="24.75" customHeight="1">
      <c r="A6" s="12" t="s">
        <v>25</v>
      </c>
      <c r="B6" s="7" t="s">
        <v>20</v>
      </c>
      <c r="C6" s="6" t="s">
        <v>27</v>
      </c>
      <c r="D6" s="29">
        <v>42034</v>
      </c>
      <c r="E6" s="19">
        <v>80</v>
      </c>
      <c r="F6" s="22">
        <v>1215938.92</v>
      </c>
      <c r="G6" s="9">
        <f aca="true" t="shared" si="1" ref="G6:G15">F6*1.1*0.6</f>
        <v>802519.6871999999</v>
      </c>
      <c r="H6" s="8">
        <f aca="true" t="shared" si="2" ref="H6:H15">G6/3</f>
        <v>267506.5624</v>
      </c>
      <c r="I6" s="25">
        <f t="shared" si="0"/>
        <v>1070026.2496</v>
      </c>
    </row>
    <row r="7" spans="1:9" ht="12.75" customHeight="1">
      <c r="A7" s="12" t="s">
        <v>25</v>
      </c>
      <c r="B7" s="7" t="s">
        <v>98</v>
      </c>
      <c r="C7" s="6" t="s">
        <v>7</v>
      </c>
      <c r="D7" s="29">
        <v>42083</v>
      </c>
      <c r="E7" s="19">
        <v>80</v>
      </c>
      <c r="F7" s="22">
        <v>235635</v>
      </c>
      <c r="G7" s="9">
        <f t="shared" si="1"/>
        <v>155519.1</v>
      </c>
      <c r="H7" s="8">
        <f t="shared" si="2"/>
        <v>51839.700000000004</v>
      </c>
      <c r="I7" s="25">
        <f t="shared" si="0"/>
        <v>207358.80000000002</v>
      </c>
    </row>
    <row r="8" spans="1:9" ht="12.75" customHeight="1">
      <c r="A8" s="13" t="s">
        <v>8</v>
      </c>
      <c r="B8" s="10" t="s">
        <v>15</v>
      </c>
      <c r="C8" s="6" t="s">
        <v>6</v>
      </c>
      <c r="D8" s="28">
        <v>41163</v>
      </c>
      <c r="E8" s="19">
        <v>80</v>
      </c>
      <c r="F8" s="22">
        <v>377320.14</v>
      </c>
      <c r="G8" s="9">
        <f t="shared" si="1"/>
        <v>249031.2924</v>
      </c>
      <c r="H8" s="8">
        <f t="shared" si="2"/>
        <v>83010.4308</v>
      </c>
      <c r="I8" s="25">
        <f t="shared" si="0"/>
        <v>332041.7232</v>
      </c>
    </row>
    <row r="9" spans="1:9" ht="12.75" customHeight="1">
      <c r="A9" s="12" t="s">
        <v>3</v>
      </c>
      <c r="B9" s="7" t="s">
        <v>51</v>
      </c>
      <c r="C9" s="6" t="s">
        <v>52</v>
      </c>
      <c r="D9" s="28">
        <v>41835</v>
      </c>
      <c r="E9" s="19">
        <v>80</v>
      </c>
      <c r="F9" s="22">
        <v>557270.08</v>
      </c>
      <c r="G9" s="9">
        <f t="shared" si="1"/>
        <v>367798.25279999996</v>
      </c>
      <c r="H9" s="8">
        <f t="shared" si="2"/>
        <v>122599.41759999999</v>
      </c>
      <c r="I9" s="25">
        <f t="shared" si="0"/>
        <v>490397.67039999994</v>
      </c>
    </row>
    <row r="10" spans="1:9" ht="12.75" customHeight="1">
      <c r="A10" s="12" t="s">
        <v>3</v>
      </c>
      <c r="B10" s="7" t="s">
        <v>77</v>
      </c>
      <c r="C10" s="6" t="s">
        <v>78</v>
      </c>
      <c r="D10" s="29">
        <v>42044</v>
      </c>
      <c r="E10" s="19">
        <v>80</v>
      </c>
      <c r="F10" s="22">
        <v>140460.1</v>
      </c>
      <c r="G10" s="9">
        <f t="shared" si="1"/>
        <v>92703.66600000001</v>
      </c>
      <c r="H10" s="8">
        <f t="shared" si="2"/>
        <v>30901.222000000005</v>
      </c>
      <c r="I10" s="25">
        <f t="shared" si="0"/>
        <v>123604.88800000002</v>
      </c>
    </row>
    <row r="11" spans="1:9" ht="12.75" customHeight="1">
      <c r="A11" s="12" t="s">
        <v>3</v>
      </c>
      <c r="B11" s="7" t="s">
        <v>87</v>
      </c>
      <c r="C11" s="6" t="s">
        <v>7</v>
      </c>
      <c r="D11" s="29">
        <v>42052</v>
      </c>
      <c r="E11" s="19">
        <v>80</v>
      </c>
      <c r="F11" s="22">
        <v>229089.2</v>
      </c>
      <c r="G11" s="9">
        <f t="shared" si="1"/>
        <v>151198.872</v>
      </c>
      <c r="H11" s="8">
        <f t="shared" si="2"/>
        <v>50399.624</v>
      </c>
      <c r="I11" s="25">
        <f t="shared" si="0"/>
        <v>201598.496</v>
      </c>
    </row>
    <row r="12" spans="1:9" ht="12.75" customHeight="1">
      <c r="A12" s="12" t="s">
        <v>39</v>
      </c>
      <c r="B12" s="7" t="s">
        <v>40</v>
      </c>
      <c r="C12" s="6" t="s">
        <v>18</v>
      </c>
      <c r="D12" s="28">
        <v>41688</v>
      </c>
      <c r="E12" s="19">
        <v>80</v>
      </c>
      <c r="F12" s="22">
        <v>304866.08</v>
      </c>
      <c r="G12" s="9">
        <f t="shared" si="1"/>
        <v>201211.6128</v>
      </c>
      <c r="H12" s="8">
        <f t="shared" si="2"/>
        <v>67070.5376</v>
      </c>
      <c r="I12" s="25">
        <f t="shared" si="0"/>
        <v>268282.1504</v>
      </c>
    </row>
    <row r="13" spans="1:9" ht="12.75" customHeight="1">
      <c r="A13" s="12" t="s">
        <v>39</v>
      </c>
      <c r="B13" s="7" t="s">
        <v>74</v>
      </c>
      <c r="C13" s="6" t="s">
        <v>24</v>
      </c>
      <c r="D13" s="28">
        <v>42027</v>
      </c>
      <c r="E13" s="19">
        <v>80</v>
      </c>
      <c r="F13" s="22">
        <v>1852216.31</v>
      </c>
      <c r="G13" s="9">
        <f t="shared" si="1"/>
        <v>1222462.7646</v>
      </c>
      <c r="H13" s="8">
        <f t="shared" si="2"/>
        <v>407487.58820000006</v>
      </c>
      <c r="I13" s="25">
        <f t="shared" si="0"/>
        <v>1629950.3528000002</v>
      </c>
    </row>
    <row r="14" spans="1:9" ht="12.75" customHeight="1">
      <c r="A14" s="12" t="s">
        <v>82</v>
      </c>
      <c r="B14" s="7" t="s">
        <v>83</v>
      </c>
      <c r="C14" s="7" t="s">
        <v>84</v>
      </c>
      <c r="D14" s="29">
        <v>42048</v>
      </c>
      <c r="E14" s="19">
        <v>80</v>
      </c>
      <c r="F14" s="22">
        <v>617298.25</v>
      </c>
      <c r="G14" s="9">
        <f t="shared" si="1"/>
        <v>407416.84500000003</v>
      </c>
      <c r="H14" s="8">
        <f t="shared" si="2"/>
        <v>135805.61500000002</v>
      </c>
      <c r="I14" s="25">
        <f t="shared" si="0"/>
        <v>543222.4600000001</v>
      </c>
    </row>
    <row r="15" spans="1:9" ht="25.5" customHeight="1">
      <c r="A15" s="12" t="s">
        <v>30</v>
      </c>
      <c r="B15" s="7" t="s">
        <v>9</v>
      </c>
      <c r="C15" s="6" t="s">
        <v>56</v>
      </c>
      <c r="D15" s="28">
        <v>41851</v>
      </c>
      <c r="E15" s="19">
        <v>80</v>
      </c>
      <c r="F15" s="22">
        <v>426920.52</v>
      </c>
      <c r="G15" s="9">
        <f t="shared" si="1"/>
        <v>281767.5432</v>
      </c>
      <c r="H15" s="8">
        <f t="shared" si="2"/>
        <v>93922.5144</v>
      </c>
      <c r="I15" s="25">
        <f t="shared" si="0"/>
        <v>375690.0576</v>
      </c>
    </row>
    <row r="16" spans="1:9" ht="12.75" customHeight="1">
      <c r="A16" s="12" t="s">
        <v>30</v>
      </c>
      <c r="B16" s="7" t="s">
        <v>31</v>
      </c>
      <c r="C16" s="7" t="s">
        <v>19</v>
      </c>
      <c r="D16" s="28">
        <v>42069</v>
      </c>
      <c r="E16" s="19">
        <v>32.5</v>
      </c>
      <c r="F16" s="22">
        <v>952850.01</v>
      </c>
      <c r="G16" s="9">
        <f>F16*1.1*0.25</f>
        <v>262033.75275</v>
      </c>
      <c r="H16" s="8">
        <f>G16/25*7.5</f>
        <v>78610.12582500001</v>
      </c>
      <c r="I16" s="25">
        <f t="shared" si="0"/>
        <v>340643.87857500004</v>
      </c>
    </row>
    <row r="17" spans="1:9" ht="12.75" customHeight="1">
      <c r="A17" s="12" t="s">
        <v>30</v>
      </c>
      <c r="B17" s="7" t="s">
        <v>93</v>
      </c>
      <c r="C17" s="7" t="s">
        <v>95</v>
      </c>
      <c r="D17" s="28">
        <v>42069</v>
      </c>
      <c r="E17" s="19" t="s">
        <v>111</v>
      </c>
      <c r="F17" s="22">
        <v>875589.89</v>
      </c>
      <c r="G17" s="9">
        <f>F17*1.1*0.5*0.8</f>
        <v>385259.55160000006</v>
      </c>
      <c r="H17" s="8">
        <f>G17/50*15</f>
        <v>115577.86548000002</v>
      </c>
      <c r="I17" s="25">
        <f t="shared" si="0"/>
        <v>500837.4170800001</v>
      </c>
    </row>
    <row r="18" spans="1:9" ht="25.5" customHeight="1">
      <c r="A18" s="12" t="s">
        <v>30</v>
      </c>
      <c r="B18" s="7" t="s">
        <v>93</v>
      </c>
      <c r="C18" s="7" t="s">
        <v>94</v>
      </c>
      <c r="D18" s="28">
        <v>42069</v>
      </c>
      <c r="E18" s="19" t="s">
        <v>111</v>
      </c>
      <c r="F18" s="22">
        <v>477048.87</v>
      </c>
      <c r="G18" s="9">
        <f>F18*1.1*0.5*0.8</f>
        <v>209901.50280000002</v>
      </c>
      <c r="H18" s="8">
        <f>G18/50*15</f>
        <v>62970.450840000005</v>
      </c>
      <c r="I18" s="25">
        <f t="shared" si="0"/>
        <v>272871.95364</v>
      </c>
    </row>
    <row r="19" spans="1:9" ht="12.75" customHeight="1">
      <c r="A19" s="12" t="s">
        <v>2</v>
      </c>
      <c r="B19" s="7" t="s">
        <v>37</v>
      </c>
      <c r="C19" s="6" t="s">
        <v>38</v>
      </c>
      <c r="D19" s="28">
        <v>41677</v>
      </c>
      <c r="E19" s="19">
        <v>80</v>
      </c>
      <c r="F19" s="22">
        <v>318963.14</v>
      </c>
      <c r="G19" s="9">
        <f aca="true" t="shared" si="3" ref="G19:G25">F19*1.1*0.6</f>
        <v>210515.6724</v>
      </c>
      <c r="H19" s="8">
        <f aca="true" t="shared" si="4" ref="H19:H25">G19/3</f>
        <v>70171.89080000001</v>
      </c>
      <c r="I19" s="25">
        <f t="shared" si="0"/>
        <v>280687.56320000003</v>
      </c>
    </row>
    <row r="20" spans="1:9" ht="12.75" customHeight="1">
      <c r="A20" s="13" t="s">
        <v>12</v>
      </c>
      <c r="B20" s="10" t="s">
        <v>13</v>
      </c>
      <c r="C20" s="6" t="s">
        <v>14</v>
      </c>
      <c r="D20" s="28">
        <v>41115</v>
      </c>
      <c r="E20" s="19">
        <v>80</v>
      </c>
      <c r="F20" s="22">
        <v>774929</v>
      </c>
      <c r="G20" s="9">
        <f t="shared" si="3"/>
        <v>511453.14</v>
      </c>
      <c r="H20" s="8">
        <f t="shared" si="4"/>
        <v>170484.38</v>
      </c>
      <c r="I20" s="25">
        <f t="shared" si="0"/>
        <v>681937.52</v>
      </c>
    </row>
    <row r="21" spans="1:9" ht="12.75" customHeight="1">
      <c r="A21" s="12" t="s">
        <v>12</v>
      </c>
      <c r="B21" s="7" t="s">
        <v>81</v>
      </c>
      <c r="C21" s="6" t="s">
        <v>7</v>
      </c>
      <c r="D21" s="29">
        <v>42046</v>
      </c>
      <c r="E21" s="19">
        <v>80</v>
      </c>
      <c r="F21" s="22">
        <v>246520</v>
      </c>
      <c r="G21" s="9">
        <f t="shared" si="3"/>
        <v>162703.19999999998</v>
      </c>
      <c r="H21" s="8">
        <f t="shared" si="4"/>
        <v>54234.399999999994</v>
      </c>
      <c r="I21" s="25">
        <f t="shared" si="0"/>
        <v>216937.59999999998</v>
      </c>
    </row>
    <row r="22" spans="1:9" ht="26.25" customHeight="1">
      <c r="A22" s="12" t="s">
        <v>12</v>
      </c>
      <c r="B22" s="7" t="s">
        <v>101</v>
      </c>
      <c r="C22" s="6" t="s">
        <v>102</v>
      </c>
      <c r="D22" s="29">
        <v>42092</v>
      </c>
      <c r="E22" s="19">
        <v>80</v>
      </c>
      <c r="F22" s="22">
        <v>148292.07</v>
      </c>
      <c r="G22" s="9">
        <f t="shared" si="3"/>
        <v>97872.76620000001</v>
      </c>
      <c r="H22" s="8">
        <f t="shared" si="4"/>
        <v>32624.255400000005</v>
      </c>
      <c r="I22" s="25">
        <f t="shared" si="0"/>
        <v>130497.02160000002</v>
      </c>
    </row>
    <row r="23" spans="1:9" ht="12.75" customHeight="1">
      <c r="A23" s="13" t="s">
        <v>16</v>
      </c>
      <c r="B23" s="10" t="s">
        <v>17</v>
      </c>
      <c r="C23" s="6" t="s">
        <v>6</v>
      </c>
      <c r="D23" s="28">
        <v>41163</v>
      </c>
      <c r="E23" s="19">
        <v>80</v>
      </c>
      <c r="F23" s="22">
        <v>408628.22</v>
      </c>
      <c r="G23" s="9">
        <f t="shared" si="3"/>
        <v>269694.6252</v>
      </c>
      <c r="H23" s="8">
        <f t="shared" si="4"/>
        <v>89898.2084</v>
      </c>
      <c r="I23" s="25">
        <f t="shared" si="0"/>
        <v>359592.8336</v>
      </c>
    </row>
    <row r="24" spans="1:9" ht="12.75" customHeight="1">
      <c r="A24" s="12" t="s">
        <v>67</v>
      </c>
      <c r="B24" s="7" t="s">
        <v>71</v>
      </c>
      <c r="C24" s="7" t="s">
        <v>34</v>
      </c>
      <c r="D24" s="29">
        <v>42010</v>
      </c>
      <c r="E24" s="19">
        <v>80</v>
      </c>
      <c r="F24" s="22">
        <v>1029218.45</v>
      </c>
      <c r="G24" s="9">
        <f t="shared" si="3"/>
        <v>679284.1769999999</v>
      </c>
      <c r="H24" s="8">
        <f t="shared" si="4"/>
        <v>226428.05899999998</v>
      </c>
      <c r="I24" s="25">
        <f t="shared" si="0"/>
        <v>905712.2359999999</v>
      </c>
    </row>
    <row r="25" spans="1:9" ht="12.75" customHeight="1">
      <c r="A25" s="13" t="s">
        <v>0</v>
      </c>
      <c r="B25" s="7" t="s">
        <v>4</v>
      </c>
      <c r="C25" s="7" t="s">
        <v>33</v>
      </c>
      <c r="D25" s="29">
        <v>41576</v>
      </c>
      <c r="E25" s="19">
        <v>80</v>
      </c>
      <c r="F25" s="22">
        <v>537958.2</v>
      </c>
      <c r="G25" s="9">
        <f t="shared" si="3"/>
        <v>355052.412</v>
      </c>
      <c r="H25" s="8">
        <f t="shared" si="4"/>
        <v>118350.804</v>
      </c>
      <c r="I25" s="25">
        <f t="shared" si="0"/>
        <v>473403.216</v>
      </c>
    </row>
    <row r="26" spans="1:9" ht="12.75" customHeight="1">
      <c r="A26" s="13" t="s">
        <v>0</v>
      </c>
      <c r="B26" s="7" t="s">
        <v>35</v>
      </c>
      <c r="C26" s="7" t="s">
        <v>36</v>
      </c>
      <c r="D26" s="28">
        <v>41689</v>
      </c>
      <c r="E26" s="19" t="s">
        <v>111</v>
      </c>
      <c r="F26" s="22">
        <v>574454.51</v>
      </c>
      <c r="G26" s="9">
        <f>F26*1.1*0.5*0.8</f>
        <v>252759.98440000002</v>
      </c>
      <c r="H26" s="8">
        <f>G26/50*15</f>
        <v>75827.99532000002</v>
      </c>
      <c r="I26" s="25">
        <f t="shared" si="0"/>
        <v>328587.97972000006</v>
      </c>
    </row>
    <row r="27" spans="1:9" ht="12.75" customHeight="1">
      <c r="A27" s="12" t="s">
        <v>0</v>
      </c>
      <c r="B27" s="7" t="s">
        <v>11</v>
      </c>
      <c r="C27" s="6" t="s">
        <v>46</v>
      </c>
      <c r="D27" s="28">
        <v>41810</v>
      </c>
      <c r="E27" s="19">
        <v>80</v>
      </c>
      <c r="F27" s="22">
        <v>308717.49</v>
      </c>
      <c r="G27" s="9">
        <f>F27*1.1*0.6</f>
        <v>203753.5434</v>
      </c>
      <c r="H27" s="8">
        <f>G27/3</f>
        <v>67917.8478</v>
      </c>
      <c r="I27" s="25">
        <f t="shared" si="0"/>
        <v>271671.3912</v>
      </c>
    </row>
    <row r="28" spans="1:9" ht="12.75" customHeight="1">
      <c r="A28" s="12" t="s">
        <v>0</v>
      </c>
      <c r="B28" s="7" t="s">
        <v>54</v>
      </c>
      <c r="C28" s="7" t="s">
        <v>55</v>
      </c>
      <c r="D28" s="28">
        <v>41823</v>
      </c>
      <c r="E28" s="19">
        <v>32.5</v>
      </c>
      <c r="F28" s="22">
        <v>485469.22</v>
      </c>
      <c r="G28" s="9">
        <f>F28*1.1*0.25</f>
        <v>133504.0355</v>
      </c>
      <c r="H28" s="8">
        <f>G28/25*7.5</f>
        <v>40051.21065</v>
      </c>
      <c r="I28" s="25">
        <f t="shared" si="0"/>
        <v>173555.24615</v>
      </c>
    </row>
    <row r="29" spans="1:9" ht="12.75" customHeight="1">
      <c r="A29" s="12" t="s">
        <v>0</v>
      </c>
      <c r="B29" s="7" t="s">
        <v>57</v>
      </c>
      <c r="C29" s="7" t="s">
        <v>58</v>
      </c>
      <c r="D29" s="28">
        <v>41919</v>
      </c>
      <c r="E29" s="19" t="s">
        <v>112</v>
      </c>
      <c r="F29" s="22">
        <v>112591.8</v>
      </c>
      <c r="G29" s="9">
        <f>F29*1.1*0.5*0.8</f>
        <v>49540.39200000001</v>
      </c>
      <c r="H29" s="8">
        <f>G29/50*15</f>
        <v>14862.117600000003</v>
      </c>
      <c r="I29" s="25">
        <f t="shared" si="0"/>
        <v>64402.50960000001</v>
      </c>
    </row>
    <row r="30" spans="1:9" ht="12.75" customHeight="1">
      <c r="A30" s="12" t="s">
        <v>0</v>
      </c>
      <c r="B30" s="7" t="s">
        <v>61</v>
      </c>
      <c r="C30" s="7" t="s">
        <v>62</v>
      </c>
      <c r="D30" s="29">
        <v>41939</v>
      </c>
      <c r="E30" s="19">
        <v>80</v>
      </c>
      <c r="F30" s="22">
        <v>961706.69</v>
      </c>
      <c r="G30" s="9">
        <f>F30*1.1*0.6</f>
        <v>634726.4153999999</v>
      </c>
      <c r="H30" s="8">
        <f>G30/3</f>
        <v>211575.47179999997</v>
      </c>
      <c r="I30" s="25">
        <f t="shared" si="0"/>
        <v>846301.8871999999</v>
      </c>
    </row>
    <row r="31" spans="1:9" ht="12.75" customHeight="1">
      <c r="A31" s="12" t="s">
        <v>0</v>
      </c>
      <c r="B31" s="7" t="s">
        <v>59</v>
      </c>
      <c r="C31" s="7" t="s">
        <v>60</v>
      </c>
      <c r="D31" s="28">
        <v>41947</v>
      </c>
      <c r="E31" s="19" t="s">
        <v>111</v>
      </c>
      <c r="F31" s="22">
        <v>1501082.31</v>
      </c>
      <c r="G31" s="9">
        <f>F31*1.1*0.5*0.8</f>
        <v>660476.2164000002</v>
      </c>
      <c r="H31" s="8">
        <f>G31/50*15</f>
        <v>198142.86492000005</v>
      </c>
      <c r="I31" s="25">
        <f t="shared" si="0"/>
        <v>858619.0813200002</v>
      </c>
    </row>
    <row r="32" spans="1:9" ht="12.75" customHeight="1">
      <c r="A32" s="12" t="s">
        <v>0</v>
      </c>
      <c r="B32" s="7" t="s">
        <v>63</v>
      </c>
      <c r="C32" s="7" t="s">
        <v>64</v>
      </c>
      <c r="D32" s="29">
        <v>41975</v>
      </c>
      <c r="E32" s="19">
        <v>80</v>
      </c>
      <c r="F32" s="22">
        <v>1097221.12</v>
      </c>
      <c r="G32" s="9">
        <f>F32*1.1*0.6</f>
        <v>724165.9392000001</v>
      </c>
      <c r="H32" s="8">
        <f>G32/3</f>
        <v>241388.64640000006</v>
      </c>
      <c r="I32" s="25">
        <f t="shared" si="0"/>
        <v>965554.5856000002</v>
      </c>
    </row>
    <row r="33" spans="1:9" ht="12.75" customHeight="1">
      <c r="A33" s="12" t="s">
        <v>0</v>
      </c>
      <c r="B33" s="7" t="s">
        <v>76</v>
      </c>
      <c r="C33" s="6" t="s">
        <v>7</v>
      </c>
      <c r="D33" s="29">
        <v>42038</v>
      </c>
      <c r="E33" s="19">
        <v>80</v>
      </c>
      <c r="F33" s="22">
        <v>190478</v>
      </c>
      <c r="G33" s="9">
        <f>F33*1.1*0.6</f>
        <v>125715.48000000001</v>
      </c>
      <c r="H33" s="8">
        <f>G33/3</f>
        <v>41905.16</v>
      </c>
      <c r="I33" s="25">
        <f t="shared" si="0"/>
        <v>167620.64</v>
      </c>
    </row>
    <row r="34" spans="1:9" ht="12.75" customHeight="1">
      <c r="A34" s="12" t="s">
        <v>0</v>
      </c>
      <c r="B34" s="7" t="s">
        <v>79</v>
      </c>
      <c r="C34" s="7" t="s">
        <v>80</v>
      </c>
      <c r="D34" s="28">
        <v>42038</v>
      </c>
      <c r="E34" s="19" t="s">
        <v>111</v>
      </c>
      <c r="F34" s="22">
        <v>169688</v>
      </c>
      <c r="G34" s="9">
        <f>F34*1.1*0.5*0.8</f>
        <v>74662.72000000002</v>
      </c>
      <c r="H34" s="8">
        <f>G34/50*15</f>
        <v>22398.816000000003</v>
      </c>
      <c r="I34" s="25">
        <f t="shared" si="0"/>
        <v>97061.53600000002</v>
      </c>
    </row>
    <row r="35" spans="1:9" ht="12.75" customHeight="1">
      <c r="A35" s="12" t="s">
        <v>0</v>
      </c>
      <c r="B35" s="7" t="s">
        <v>85</v>
      </c>
      <c r="C35" s="7" t="s">
        <v>86</v>
      </c>
      <c r="D35" s="28">
        <v>42052</v>
      </c>
      <c r="E35" s="19" t="s">
        <v>111</v>
      </c>
      <c r="F35" s="22">
        <v>661258.23</v>
      </c>
      <c r="G35" s="9">
        <f>F35*1.1*0.5*0.8</f>
        <v>290953.62120000005</v>
      </c>
      <c r="H35" s="8">
        <f>G35/50*15</f>
        <v>87286.08636000002</v>
      </c>
      <c r="I35" s="25">
        <f t="shared" si="0"/>
        <v>378239.70756000007</v>
      </c>
    </row>
    <row r="36" spans="1:9" ht="12.75" customHeight="1">
      <c r="A36" s="12" t="s">
        <v>0</v>
      </c>
      <c r="B36" s="7" t="s">
        <v>88</v>
      </c>
      <c r="C36" s="7" t="s">
        <v>110</v>
      </c>
      <c r="D36" s="28">
        <v>42062</v>
      </c>
      <c r="E36" s="19" t="s">
        <v>111</v>
      </c>
      <c r="F36" s="22">
        <v>815932.97</v>
      </c>
      <c r="G36" s="9">
        <f>F36*1.1*0.5*0.8</f>
        <v>359010.50680000003</v>
      </c>
      <c r="H36" s="8">
        <f>G36/50*15</f>
        <v>107703.15204000002</v>
      </c>
      <c r="I36" s="25">
        <f aca="true" t="shared" si="5" ref="I36:I54">G36+H36</f>
        <v>466713.65884000005</v>
      </c>
    </row>
    <row r="37" spans="1:9" ht="12.75" customHeight="1">
      <c r="A37" s="12" t="s">
        <v>0</v>
      </c>
      <c r="B37" s="7" t="s">
        <v>89</v>
      </c>
      <c r="C37" s="7" t="s">
        <v>90</v>
      </c>
      <c r="D37" s="29">
        <v>42069</v>
      </c>
      <c r="E37" s="19">
        <v>80</v>
      </c>
      <c r="F37" s="22">
        <v>1545029.33</v>
      </c>
      <c r="G37" s="9">
        <f>F37*1.1*0.6</f>
        <v>1019719.3578000001</v>
      </c>
      <c r="H37" s="8">
        <f>G37/3</f>
        <v>339906.4526</v>
      </c>
      <c r="I37" s="25">
        <f t="shared" si="5"/>
        <v>1359625.8104</v>
      </c>
    </row>
    <row r="38" spans="1:9" ht="12.75" customHeight="1">
      <c r="A38" s="12" t="s">
        <v>0</v>
      </c>
      <c r="B38" s="7" t="s">
        <v>91</v>
      </c>
      <c r="C38" s="7" t="s">
        <v>92</v>
      </c>
      <c r="D38" s="29">
        <v>42069</v>
      </c>
      <c r="E38" s="19">
        <v>80</v>
      </c>
      <c r="F38" s="22">
        <v>1564169</v>
      </c>
      <c r="G38" s="9">
        <f>F38*1.1*0.6</f>
        <v>1032351.54</v>
      </c>
      <c r="H38" s="8">
        <f>G38/3</f>
        <v>344117.18</v>
      </c>
      <c r="I38" s="25">
        <f t="shared" si="5"/>
        <v>1376468.72</v>
      </c>
    </row>
    <row r="39" spans="1:9" ht="26.25" customHeight="1">
      <c r="A39" s="12" t="s">
        <v>0</v>
      </c>
      <c r="B39" s="7" t="s">
        <v>100</v>
      </c>
      <c r="C39" s="11" t="s">
        <v>99</v>
      </c>
      <c r="D39" s="28">
        <v>42087</v>
      </c>
      <c r="E39" s="19" t="s">
        <v>111</v>
      </c>
      <c r="F39" s="22">
        <v>1266793.87</v>
      </c>
      <c r="G39" s="9">
        <f>F39*1.1*0.5*0.8</f>
        <v>557389.3028000001</v>
      </c>
      <c r="H39" s="8">
        <f>G39/50*15</f>
        <v>167216.79084</v>
      </c>
      <c r="I39" s="25">
        <f t="shared" si="5"/>
        <v>724606.0936400001</v>
      </c>
    </row>
    <row r="40" spans="1:9" ht="12.75" customHeight="1">
      <c r="A40" s="12" t="s">
        <v>0</v>
      </c>
      <c r="B40" s="7" t="s">
        <v>104</v>
      </c>
      <c r="C40" s="11" t="s">
        <v>105</v>
      </c>
      <c r="D40" s="28">
        <v>42094</v>
      </c>
      <c r="E40" s="19" t="s">
        <v>111</v>
      </c>
      <c r="F40" s="22">
        <v>110214.7</v>
      </c>
      <c r="G40" s="9">
        <f>F40*1.1*0.5*0.8</f>
        <v>48494.46800000001</v>
      </c>
      <c r="H40" s="8">
        <f>G40/50*15</f>
        <v>14548.340400000001</v>
      </c>
      <c r="I40" s="25">
        <f t="shared" si="5"/>
        <v>63042.80840000001</v>
      </c>
    </row>
    <row r="41" spans="1:9" ht="12.75" customHeight="1">
      <c r="A41" s="12" t="s">
        <v>0</v>
      </c>
      <c r="B41" s="7" t="s">
        <v>103</v>
      </c>
      <c r="C41" s="11" t="s">
        <v>109</v>
      </c>
      <c r="D41" s="28">
        <v>42096</v>
      </c>
      <c r="E41" s="19" t="s">
        <v>111</v>
      </c>
      <c r="F41" s="22">
        <v>782175.21</v>
      </c>
      <c r="G41" s="9">
        <f>F41*1.1*0.5*0.8</f>
        <v>344157.0924</v>
      </c>
      <c r="H41" s="8">
        <f>G41/50*15</f>
        <v>103247.12772</v>
      </c>
      <c r="I41" s="25">
        <f t="shared" si="5"/>
        <v>447404.22012</v>
      </c>
    </row>
    <row r="42" spans="1:9" ht="25.5" customHeight="1">
      <c r="A42" s="12" t="s">
        <v>0</v>
      </c>
      <c r="B42" s="7" t="s">
        <v>10</v>
      </c>
      <c r="C42" s="7" t="s">
        <v>106</v>
      </c>
      <c r="D42" s="29">
        <v>42101</v>
      </c>
      <c r="E42" s="19">
        <v>80</v>
      </c>
      <c r="F42" s="22">
        <v>991014.55</v>
      </c>
      <c r="G42" s="9">
        <f>F42*1.1*0.6</f>
        <v>654069.603</v>
      </c>
      <c r="H42" s="8">
        <f>G42/3</f>
        <v>218023.201</v>
      </c>
      <c r="I42" s="25">
        <f t="shared" si="5"/>
        <v>872092.804</v>
      </c>
    </row>
    <row r="43" spans="1:9" ht="12.75" customHeight="1">
      <c r="A43" s="12" t="s">
        <v>0</v>
      </c>
      <c r="B43" s="7" t="s">
        <v>107</v>
      </c>
      <c r="C43" s="11" t="s">
        <v>108</v>
      </c>
      <c r="D43" s="28">
        <v>42101</v>
      </c>
      <c r="E43" s="19" t="s">
        <v>111</v>
      </c>
      <c r="F43" s="22">
        <v>749463.08</v>
      </c>
      <c r="G43" s="9">
        <f>F43*1.1*0.5*0.8</f>
        <v>329763.7552</v>
      </c>
      <c r="H43" s="8">
        <f>G43/50*15</f>
        <v>98929.12656</v>
      </c>
      <c r="I43" s="25">
        <f t="shared" si="5"/>
        <v>428692.88176</v>
      </c>
    </row>
    <row r="44" spans="1:9" ht="12.75" customHeight="1">
      <c r="A44" s="12" t="s">
        <v>72</v>
      </c>
      <c r="B44" s="7" t="s">
        <v>32</v>
      </c>
      <c r="C44" s="6" t="s">
        <v>73</v>
      </c>
      <c r="D44" s="28">
        <v>42027</v>
      </c>
      <c r="E44" s="19">
        <v>80</v>
      </c>
      <c r="F44" s="22">
        <v>1148375.96</v>
      </c>
      <c r="G44" s="9">
        <f>F44*1.1*0.6</f>
        <v>757928.1336000001</v>
      </c>
      <c r="H44" s="8">
        <f>G44/3</f>
        <v>252642.71120000002</v>
      </c>
      <c r="I44" s="25">
        <f t="shared" si="5"/>
        <v>1010570.8448000001</v>
      </c>
    </row>
    <row r="45" spans="1:10" ht="12.75" customHeight="1">
      <c r="A45" s="12" t="s">
        <v>28</v>
      </c>
      <c r="B45" s="7" t="s">
        <v>69</v>
      </c>
      <c r="C45" s="6" t="s">
        <v>70</v>
      </c>
      <c r="D45" s="28">
        <v>42013</v>
      </c>
      <c r="E45" s="19">
        <v>80</v>
      </c>
      <c r="F45" s="22">
        <v>96617.04</v>
      </c>
      <c r="G45" s="9">
        <f>F45*1.1*0.6</f>
        <v>63767.2464</v>
      </c>
      <c r="H45" s="8">
        <f>G45/3</f>
        <v>21255.7488</v>
      </c>
      <c r="I45" s="25">
        <f t="shared" si="5"/>
        <v>85022.9952</v>
      </c>
      <c r="J45" s="5"/>
    </row>
    <row r="46" spans="1:9" ht="12.75" customHeight="1">
      <c r="A46" s="14" t="s">
        <v>28</v>
      </c>
      <c r="B46" s="7" t="s">
        <v>29</v>
      </c>
      <c r="C46" s="7" t="s">
        <v>75</v>
      </c>
      <c r="D46" s="28">
        <v>42027</v>
      </c>
      <c r="E46" s="19">
        <v>32.5</v>
      </c>
      <c r="F46" s="22">
        <v>1092842.04</v>
      </c>
      <c r="G46" s="9">
        <f>F46*1.1*0.25</f>
        <v>300531.56100000005</v>
      </c>
      <c r="H46" s="8">
        <f>G46/25*7.5</f>
        <v>90159.46830000002</v>
      </c>
      <c r="I46" s="25">
        <f t="shared" si="5"/>
        <v>390691.02930000005</v>
      </c>
    </row>
    <row r="47" spans="1:9" ht="12.75" customHeight="1">
      <c r="A47" s="12" t="s">
        <v>26</v>
      </c>
      <c r="B47" s="7" t="s">
        <v>44</v>
      </c>
      <c r="C47" s="6" t="s">
        <v>45</v>
      </c>
      <c r="D47" s="28">
        <v>41739</v>
      </c>
      <c r="E47" s="19">
        <v>80</v>
      </c>
      <c r="F47" s="22">
        <v>167309.12</v>
      </c>
      <c r="G47" s="9">
        <f>F47*1.1*0.6</f>
        <v>110424.0192</v>
      </c>
      <c r="H47" s="8">
        <f>G47/3</f>
        <v>36808.0064</v>
      </c>
      <c r="I47" s="25">
        <f t="shared" si="5"/>
        <v>147232.0256</v>
      </c>
    </row>
    <row r="48" spans="1:9" ht="12.75" customHeight="1">
      <c r="A48" s="12" t="s">
        <v>1</v>
      </c>
      <c r="B48" s="7" t="s">
        <v>21</v>
      </c>
      <c r="C48" s="7" t="s">
        <v>22</v>
      </c>
      <c r="D48" s="28">
        <v>41430</v>
      </c>
      <c r="E48" s="19">
        <v>80</v>
      </c>
      <c r="F48" s="22">
        <v>24400</v>
      </c>
      <c r="G48" s="9">
        <f>F48*1.1*0.6</f>
        <v>16104.000000000002</v>
      </c>
      <c r="H48" s="8">
        <f>G48/3</f>
        <v>5368.000000000001</v>
      </c>
      <c r="I48" s="25">
        <f t="shared" si="5"/>
        <v>21472.000000000004</v>
      </c>
    </row>
    <row r="49" spans="1:9" ht="12.75" customHeight="1">
      <c r="A49" s="12" t="s">
        <v>1</v>
      </c>
      <c r="B49" s="7" t="s">
        <v>48</v>
      </c>
      <c r="C49" s="6" t="s">
        <v>49</v>
      </c>
      <c r="D49" s="28">
        <v>41789</v>
      </c>
      <c r="E49" s="19">
        <v>80</v>
      </c>
      <c r="F49" s="22">
        <v>600757.57</v>
      </c>
      <c r="G49" s="9">
        <f>F49*1.1*0.6</f>
        <v>396499.9962</v>
      </c>
      <c r="H49" s="8">
        <f>G49/3</f>
        <v>132166.6654</v>
      </c>
      <c r="I49" s="25">
        <f t="shared" si="5"/>
        <v>528666.6616</v>
      </c>
    </row>
    <row r="50" spans="1:9" ht="12.75" customHeight="1">
      <c r="A50" s="12" t="s">
        <v>1</v>
      </c>
      <c r="B50" s="7" t="s">
        <v>50</v>
      </c>
      <c r="C50" s="6" t="s">
        <v>6</v>
      </c>
      <c r="D50" s="28">
        <v>41789</v>
      </c>
      <c r="E50" s="19">
        <v>80</v>
      </c>
      <c r="F50" s="22">
        <v>329606</v>
      </c>
      <c r="G50" s="9">
        <f>F50*1.1*0.6</f>
        <v>217539.96000000002</v>
      </c>
      <c r="H50" s="8">
        <f>G50/3</f>
        <v>72513.32</v>
      </c>
      <c r="I50" s="25">
        <f t="shared" si="5"/>
        <v>290053.28</v>
      </c>
    </row>
    <row r="51" spans="1:9" ht="12.75" customHeight="1">
      <c r="A51" s="12" t="s">
        <v>1</v>
      </c>
      <c r="B51" s="7" t="s">
        <v>53</v>
      </c>
      <c r="C51" s="7" t="s">
        <v>41</v>
      </c>
      <c r="D51" s="28">
        <v>41820</v>
      </c>
      <c r="E51" s="19" t="s">
        <v>113</v>
      </c>
      <c r="F51" s="22">
        <v>1271780.24</v>
      </c>
      <c r="G51" s="9">
        <f>F51*1.1*0.5</f>
        <v>699479.1320000001</v>
      </c>
      <c r="H51" s="8">
        <f>G51/50*15</f>
        <v>209843.73960000003</v>
      </c>
      <c r="I51" s="25">
        <f t="shared" si="5"/>
        <v>909322.8716000002</v>
      </c>
    </row>
    <row r="52" spans="1:9" ht="12.75" customHeight="1">
      <c r="A52" s="12" t="s">
        <v>1</v>
      </c>
      <c r="B52" s="7" t="s">
        <v>96</v>
      </c>
      <c r="C52" s="6" t="s">
        <v>97</v>
      </c>
      <c r="D52" s="29">
        <v>42069</v>
      </c>
      <c r="E52" s="19">
        <v>80</v>
      </c>
      <c r="F52" s="22">
        <v>1166876.25</v>
      </c>
      <c r="G52" s="9">
        <f>F52*1.1*0.6</f>
        <v>770138.325</v>
      </c>
      <c r="H52" s="8">
        <f>G52/3</f>
        <v>256712.775</v>
      </c>
      <c r="I52" s="25">
        <f t="shared" si="5"/>
        <v>1026851.1</v>
      </c>
    </row>
    <row r="53" spans="1:9" ht="12.75" customHeight="1">
      <c r="A53" s="12" t="s">
        <v>42</v>
      </c>
      <c r="B53" s="7" t="s">
        <v>4</v>
      </c>
      <c r="C53" s="7" t="s">
        <v>47</v>
      </c>
      <c r="D53" s="29">
        <v>41778</v>
      </c>
      <c r="E53" s="19">
        <v>80</v>
      </c>
      <c r="F53" s="22">
        <v>273990.31</v>
      </c>
      <c r="G53" s="9">
        <f>F53*1.1*0.6</f>
        <v>180833.6046</v>
      </c>
      <c r="H53" s="8">
        <f>G53/3</f>
        <v>60277.8682</v>
      </c>
      <c r="I53" s="25">
        <f t="shared" si="5"/>
        <v>241111.4728</v>
      </c>
    </row>
    <row r="54" spans="1:9" ht="12.75" customHeight="1">
      <c r="A54" s="15" t="s">
        <v>42</v>
      </c>
      <c r="B54" s="16" t="s">
        <v>65</v>
      </c>
      <c r="C54" s="44" t="s">
        <v>66</v>
      </c>
      <c r="D54" s="30">
        <v>41991</v>
      </c>
      <c r="E54" s="20">
        <v>80</v>
      </c>
      <c r="F54" s="23">
        <v>250826</v>
      </c>
      <c r="G54" s="18">
        <f>F54*1.1*0.6</f>
        <v>165545.16</v>
      </c>
      <c r="H54" s="17">
        <f>G54/3</f>
        <v>55181.72</v>
      </c>
      <c r="I54" s="26">
        <f t="shared" si="5"/>
        <v>220726.88</v>
      </c>
    </row>
    <row r="55" spans="1:9" ht="12.75">
      <c r="A55" s="3"/>
      <c r="B55" s="3"/>
      <c r="C55" s="34"/>
      <c r="D55" s="35"/>
      <c r="E55" s="36"/>
      <c r="F55" s="37"/>
      <c r="G55" s="38"/>
      <c r="I55" s="45">
        <f>SUM(I4:I54)</f>
        <v>25527386.77505501</v>
      </c>
    </row>
  </sheetData>
  <sheetProtection/>
  <mergeCells count="1">
    <mergeCell ref="A2:C2"/>
  </mergeCells>
  <conditionalFormatting sqref="G3">
    <cfRule type="cellIs" priority="2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mertenci</dc:creator>
  <cp:keywords/>
  <dc:description/>
  <cp:lastModifiedBy>D'Hanis, Denis</cp:lastModifiedBy>
  <cp:lastPrinted>2017-02-21T15:54:14Z</cp:lastPrinted>
  <dcterms:created xsi:type="dcterms:W3CDTF">2007-01-19T06:32:20Z</dcterms:created>
  <dcterms:modified xsi:type="dcterms:W3CDTF">2017-02-21T15:54:42Z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