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8445" activeTab="0"/>
  </bookViews>
  <sheets>
    <sheet name="MJO" sheetId="1" r:id="rId1"/>
  </sheets>
  <definedNames>
    <definedName name="_xlnm.Print_Area" localSheetId="0">'MJO'!$A$4:$Z$41</definedName>
  </definedNames>
  <calcPr fullCalcOnLoad="1"/>
</workbook>
</file>

<file path=xl/comments1.xml><?xml version="1.0" encoding="utf-8"?>
<comments xmlns="http://schemas.openxmlformats.org/spreadsheetml/2006/main">
  <authors>
    <author>Unknown</author>
  </authors>
  <commentList>
    <comment ref="I6" authorId="0">
      <text>
        <r>
          <rPr>
            <b/>
            <sz val="9"/>
            <rFont val="Tahoma"/>
            <family val="2"/>
          </rPr>
          <t>Unknown:</t>
        </r>
        <r>
          <rPr>
            <sz val="9"/>
            <rFont val="Tahoma"/>
            <family val="2"/>
          </rPr>
          <t xml:space="preserve">
Bedrag verminderd tot 556.772,92 (enkel badzalen)
</t>
        </r>
      </text>
    </comment>
  </commentList>
</comments>
</file>

<file path=xl/sharedStrings.xml><?xml version="1.0" encoding="utf-8"?>
<sst xmlns="http://schemas.openxmlformats.org/spreadsheetml/2006/main" count="97" uniqueCount="49">
  <si>
    <t>prov.</t>
  </si>
  <si>
    <t>project</t>
  </si>
  <si>
    <t>type</t>
  </si>
  <si>
    <t>totale bijdrage Vlaams Gewest</t>
  </si>
  <si>
    <t>L</t>
  </si>
  <si>
    <t>Beringen, Be-Mine</t>
  </si>
  <si>
    <t>privé</t>
  </si>
  <si>
    <t>Gent, Boekentoren</t>
  </si>
  <si>
    <t>openb</t>
  </si>
  <si>
    <t>Zwevegem, Transfo</t>
  </si>
  <si>
    <t>A</t>
  </si>
  <si>
    <t>Lier, Sint-Gummaruskathedraal</t>
  </si>
  <si>
    <t>ered</t>
  </si>
  <si>
    <t>Antwerpen, OLV-kathedraal</t>
  </si>
  <si>
    <t>Sint-Truiden, OLV-ten-Hemelopneming</t>
  </si>
  <si>
    <t>Tongeren, OLV-basiliek</t>
  </si>
  <si>
    <t>Gent, Sint-Baafskathedraal</t>
  </si>
  <si>
    <t>enkel inschatting voor periode 2011-2014</t>
  </si>
  <si>
    <t>Halle, Sint-Martinusbasiliek</t>
  </si>
  <si>
    <t>Leuven, Sint-Pieterskerk</t>
  </si>
  <si>
    <t>Brugge, Sint-Salvatorkathedraal</t>
  </si>
  <si>
    <t>Brugge, OLV-kerk</t>
  </si>
  <si>
    <t>TOTAAL</t>
  </si>
  <si>
    <t>Mechelen, Kerkenplan</t>
  </si>
  <si>
    <t>Mechelen-Predikherenklooster</t>
  </si>
  <si>
    <t>bijdrage Vlaams Gewest (begroting OE) - vanaf 2014 inclusief aandeel provincie</t>
  </si>
  <si>
    <t>Kortrijk, Begijnhof</t>
  </si>
  <si>
    <t>Genk: Mijn Waterschei</t>
  </si>
  <si>
    <t>O</t>
  </si>
  <si>
    <t>Aalst-Sint-Martinuskerk</t>
  </si>
  <si>
    <t>periode 2014-2024</t>
  </si>
  <si>
    <t>Merksplas, Rijksweldadigheidskolonie</t>
  </si>
  <si>
    <t>2017</t>
  </si>
  <si>
    <t>2020</t>
  </si>
  <si>
    <t>2013</t>
  </si>
  <si>
    <t>2014</t>
  </si>
  <si>
    <t>2021</t>
  </si>
  <si>
    <t>2012</t>
  </si>
  <si>
    <t>2015</t>
  </si>
  <si>
    <t>2016</t>
  </si>
  <si>
    <t>2024</t>
  </si>
  <si>
    <t xml:space="preserve">mjo </t>
  </si>
  <si>
    <t>mjo</t>
  </si>
  <si>
    <t>p</t>
  </si>
  <si>
    <t>W</t>
  </si>
  <si>
    <t>B</t>
  </si>
  <si>
    <t>duurtijd</t>
  </si>
  <si>
    <t>Overzicht goedgekeurde meerjarenpremiedossiers/protocoldossiers : 2010-2015</t>
  </si>
  <si>
    <t>mjo /p(rotocol)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</si>
</sst>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#,##0.00\ _€"/>
    <numFmt numFmtId="178" formatCode="[$-813]dddd\ d\ mmmm\ yyyy"/>
    <numFmt numFmtId="179" formatCode="&quot;€&quot;\ #,##0.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0" xfId="0" applyNumberFormat="1" applyFont="1" applyBorder="1" applyAlignment="1" quotePrefix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/>
    </xf>
    <xf numFmtId="172" fontId="6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172" fontId="0" fillId="33" borderId="1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72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72" fontId="49" fillId="0" borderId="10" xfId="0" applyNumberFormat="1" applyFont="1" applyBorder="1" applyAlignment="1">
      <alignment/>
    </xf>
    <xf numFmtId="172" fontId="49" fillId="0" borderId="0" xfId="0" applyNumberFormat="1" applyFont="1" applyBorder="1" applyAlignment="1">
      <alignment/>
    </xf>
    <xf numFmtId="172" fontId="0" fillId="35" borderId="10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9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6" fillId="33" borderId="1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34" borderId="0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51" fillId="33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9.7109375" style="15" customWidth="1"/>
    <col min="2" max="2" width="32.7109375" style="0" customWidth="1"/>
    <col min="3" max="3" width="6.57421875" style="15" customWidth="1"/>
    <col min="4" max="4" width="16.7109375" style="0" customWidth="1"/>
    <col min="5" max="5" width="19.8515625" style="17" customWidth="1"/>
    <col min="6" max="6" width="19.28125" style="18" customWidth="1"/>
    <col min="7" max="7" width="18.140625" style="18" customWidth="1"/>
    <col min="8" max="9" width="18.421875" style="18" customWidth="1"/>
    <col min="10" max="10" width="18.00390625" style="18" bestFit="1" customWidth="1"/>
    <col min="11" max="11" width="18.00390625" style="71" customWidth="1"/>
    <col min="12" max="20" width="16.7109375" style="18" hidden="1" customWidth="1"/>
    <col min="21" max="21" width="17.421875" style="49" hidden="1" customWidth="1"/>
    <col min="22" max="23" width="0" style="0" hidden="1" customWidth="1"/>
    <col min="24" max="24" width="12.28125" style="0" hidden="1" customWidth="1"/>
    <col min="25" max="25" width="0" style="0" hidden="1" customWidth="1"/>
  </cols>
  <sheetData>
    <row r="1" ht="12.75"/>
    <row r="2" spans="1:9" ht="12.75">
      <c r="A2" s="86" t="s">
        <v>47</v>
      </c>
      <c r="B2" s="86"/>
      <c r="C2" s="86"/>
      <c r="D2" s="86"/>
      <c r="E2" s="86"/>
      <c r="F2" s="86"/>
      <c r="G2" s="86"/>
      <c r="H2" s="86"/>
      <c r="I2" s="86"/>
    </row>
    <row r="3" ht="12.75"/>
    <row r="4" spans="1:24" s="7" customFormat="1" ht="12.75">
      <c r="A4" s="1" t="s">
        <v>0</v>
      </c>
      <c r="B4" s="2" t="s">
        <v>1</v>
      </c>
      <c r="C4" s="1" t="s">
        <v>2</v>
      </c>
      <c r="D4" s="2" t="s">
        <v>48</v>
      </c>
      <c r="E4" s="3" t="s">
        <v>25</v>
      </c>
      <c r="F4" s="4"/>
      <c r="G4" s="4"/>
      <c r="H4" s="4"/>
      <c r="I4" s="4"/>
      <c r="J4" s="4"/>
      <c r="K4" s="72"/>
      <c r="L4" s="4"/>
      <c r="M4" s="4"/>
      <c r="N4" s="4"/>
      <c r="O4" s="4"/>
      <c r="P4" s="4"/>
      <c r="Q4" s="4"/>
      <c r="R4" s="4"/>
      <c r="S4" s="4"/>
      <c r="T4" s="4"/>
      <c r="U4" s="5" t="s">
        <v>3</v>
      </c>
      <c r="V4" s="2"/>
      <c r="W4" s="6"/>
      <c r="X4" s="6"/>
    </row>
    <row r="5" spans="1:24" ht="12.75">
      <c r="A5" s="8"/>
      <c r="B5" s="9"/>
      <c r="C5" s="8"/>
      <c r="D5" s="2"/>
      <c r="E5" s="10">
        <v>2010</v>
      </c>
      <c r="F5" s="11">
        <v>2011</v>
      </c>
      <c r="G5" s="11">
        <v>2012</v>
      </c>
      <c r="H5" s="11">
        <v>2013</v>
      </c>
      <c r="I5" s="11">
        <v>2014</v>
      </c>
      <c r="J5" s="11">
        <v>2015</v>
      </c>
      <c r="K5" s="83" t="s">
        <v>46</v>
      </c>
      <c r="L5" s="11">
        <v>2016</v>
      </c>
      <c r="M5" s="11">
        <v>2017</v>
      </c>
      <c r="N5" s="11">
        <v>2018</v>
      </c>
      <c r="O5" s="11">
        <v>2019</v>
      </c>
      <c r="P5" s="11">
        <v>2020</v>
      </c>
      <c r="Q5" s="11">
        <v>2021</v>
      </c>
      <c r="R5" s="11">
        <v>2022</v>
      </c>
      <c r="S5" s="11">
        <v>2023</v>
      </c>
      <c r="T5" s="11">
        <v>2024</v>
      </c>
      <c r="U5" s="12" t="s">
        <v>30</v>
      </c>
      <c r="V5" s="9"/>
      <c r="W5" s="13"/>
      <c r="X5" s="13"/>
    </row>
    <row r="6" spans="1:21" ht="12.75">
      <c r="A6" s="14" t="s">
        <v>4</v>
      </c>
      <c r="B6" t="s">
        <v>5</v>
      </c>
      <c r="C6" s="15" t="s">
        <v>6</v>
      </c>
      <c r="D6" s="16" t="s">
        <v>43</v>
      </c>
      <c r="E6" s="21">
        <v>158345.08</v>
      </c>
      <c r="F6" s="18">
        <v>1473795</v>
      </c>
      <c r="G6" s="33">
        <v>0</v>
      </c>
      <c r="H6" s="18">
        <v>759379.42</v>
      </c>
      <c r="I6" s="18">
        <v>556772.92</v>
      </c>
      <c r="J6" s="33">
        <v>2923711.86</v>
      </c>
      <c r="K6" s="77">
        <v>2020</v>
      </c>
      <c r="L6" s="60">
        <v>3200000</v>
      </c>
      <c r="M6" s="60">
        <v>3200000</v>
      </c>
      <c r="N6" s="60">
        <v>3200000</v>
      </c>
      <c r="O6" s="60">
        <v>3200000</v>
      </c>
      <c r="P6" s="60">
        <v>4221440.7</v>
      </c>
      <c r="U6" s="17">
        <f>SUM(I6:P6)</f>
        <v>20503945.48</v>
      </c>
    </row>
    <row r="7" spans="1:21" ht="12.75">
      <c r="A7" s="14" t="s">
        <v>28</v>
      </c>
      <c r="B7" t="s">
        <v>7</v>
      </c>
      <c r="C7" s="15" t="s">
        <v>6</v>
      </c>
      <c r="D7" s="16" t="s">
        <v>41</v>
      </c>
      <c r="E7" s="21"/>
      <c r="F7" s="33">
        <f>173684.96*0.4*1.1*1.1533</f>
        <v>88136.78032192</v>
      </c>
      <c r="G7" s="33">
        <v>5172313.32</v>
      </c>
      <c r="H7" s="33">
        <v>2284139.14</v>
      </c>
      <c r="I7" s="19"/>
      <c r="J7" s="19"/>
      <c r="K7" s="77" t="s">
        <v>34</v>
      </c>
      <c r="L7" s="20"/>
      <c r="U7" s="17">
        <f>SUM(I7:P7)</f>
        <v>0</v>
      </c>
    </row>
    <row r="8" spans="1:21" ht="12.75">
      <c r="A8" s="14"/>
      <c r="D8" s="16"/>
      <c r="E8" s="21"/>
      <c r="F8" s="33"/>
      <c r="G8" s="33"/>
      <c r="H8" s="33"/>
      <c r="I8" s="19"/>
      <c r="J8" s="19"/>
      <c r="K8" s="74"/>
      <c r="L8" s="20"/>
      <c r="U8" s="21"/>
    </row>
    <row r="9" spans="1:21" s="7" customFormat="1" ht="12.75">
      <c r="A9" s="16"/>
      <c r="C9" s="16"/>
      <c r="D9" s="16"/>
      <c r="E9" s="22">
        <f aca="true" t="shared" si="0" ref="E9:J9">SUM(E6:E8)</f>
        <v>158345.08</v>
      </c>
      <c r="F9" s="23">
        <f t="shared" si="0"/>
        <v>1561931.78032192</v>
      </c>
      <c r="G9" s="23">
        <f t="shared" si="0"/>
        <v>5172313.32</v>
      </c>
      <c r="H9" s="23">
        <f t="shared" si="0"/>
        <v>3043518.56</v>
      </c>
      <c r="I9" s="23">
        <f t="shared" si="0"/>
        <v>556772.92</v>
      </c>
      <c r="J9" s="23">
        <f t="shared" si="0"/>
        <v>2923711.86</v>
      </c>
      <c r="K9" s="75"/>
      <c r="L9" s="23">
        <f>SUM(L6:L8)</f>
        <v>3200000</v>
      </c>
      <c r="M9" s="23">
        <f>SUM(M6:M8)</f>
        <v>3200000</v>
      </c>
      <c r="N9" s="23">
        <f>SUM(N6:N8)</f>
        <v>3200000</v>
      </c>
      <c r="O9" s="23">
        <f>SUM(O6:O8)</f>
        <v>3200000</v>
      </c>
      <c r="P9" s="23">
        <f>SUM(P6:P8)</f>
        <v>4221440.7</v>
      </c>
      <c r="Q9" s="23"/>
      <c r="R9" s="23"/>
      <c r="S9" s="23"/>
      <c r="T9" s="23"/>
      <c r="U9" s="24">
        <f>SUM(U6:U8)</f>
        <v>20503945.48</v>
      </c>
    </row>
    <row r="10" spans="1:24" s="32" customFormat="1" ht="12.75">
      <c r="A10" s="25"/>
      <c r="B10" s="26"/>
      <c r="C10" s="27"/>
      <c r="D10" s="28"/>
      <c r="E10" s="29"/>
      <c r="F10" s="30"/>
      <c r="G10" s="30"/>
      <c r="H10" s="30"/>
      <c r="I10" s="30"/>
      <c r="J10" s="30"/>
      <c r="K10" s="76"/>
      <c r="L10" s="31"/>
      <c r="M10" s="31"/>
      <c r="N10" s="31"/>
      <c r="O10" s="31"/>
      <c r="P10" s="31"/>
      <c r="Q10" s="31"/>
      <c r="R10" s="31"/>
      <c r="S10" s="31"/>
      <c r="T10" s="31"/>
      <c r="U10" s="29"/>
      <c r="V10" s="26"/>
      <c r="W10" s="26"/>
      <c r="X10" s="26"/>
    </row>
    <row r="11" spans="1:21" ht="12.75">
      <c r="A11" s="14" t="s">
        <v>44</v>
      </c>
      <c r="B11" t="s">
        <v>9</v>
      </c>
      <c r="C11" s="15" t="s">
        <v>8</v>
      </c>
      <c r="D11" s="16" t="s">
        <v>42</v>
      </c>
      <c r="E11" s="21">
        <v>794751.71</v>
      </c>
      <c r="F11" s="55">
        <v>586519</v>
      </c>
      <c r="G11" s="33">
        <v>786217.44</v>
      </c>
      <c r="H11" s="33">
        <v>0</v>
      </c>
      <c r="I11" s="68"/>
      <c r="U11" s="17">
        <f>SUM(I11:P11)</f>
        <v>0</v>
      </c>
    </row>
    <row r="12" spans="1:21" ht="12.75">
      <c r="A12" s="14" t="s">
        <v>10</v>
      </c>
      <c r="B12" t="s">
        <v>31</v>
      </c>
      <c r="C12" s="15" t="s">
        <v>8</v>
      </c>
      <c r="D12" s="16" t="s">
        <v>42</v>
      </c>
      <c r="E12" s="21"/>
      <c r="F12" s="55"/>
      <c r="G12" s="33">
        <v>2167173.6</v>
      </c>
      <c r="H12" s="33">
        <v>1808784.33</v>
      </c>
      <c r="I12" s="18">
        <v>2912730.33</v>
      </c>
      <c r="J12" s="18">
        <v>1850341.03</v>
      </c>
      <c r="K12" s="71">
        <v>2020</v>
      </c>
      <c r="L12" s="18">
        <v>3101793.07</v>
      </c>
      <c r="M12" s="18">
        <v>2940187.81</v>
      </c>
      <c r="N12" s="18">
        <v>3013274.32</v>
      </c>
      <c r="O12" s="18">
        <v>2094655.35</v>
      </c>
      <c r="P12" s="18">
        <v>3495690.16</v>
      </c>
      <c r="U12" s="17">
        <f>SUM(I12:P12)</f>
        <v>19410692.07</v>
      </c>
    </row>
    <row r="13" spans="1:21" s="69" customFormat="1" ht="12.75">
      <c r="A13" s="14" t="s">
        <v>44</v>
      </c>
      <c r="B13" s="69" t="s">
        <v>26</v>
      </c>
      <c r="C13" s="14" t="s">
        <v>8</v>
      </c>
      <c r="D13" s="16" t="s">
        <v>42</v>
      </c>
      <c r="E13" s="21"/>
      <c r="F13" s="55"/>
      <c r="G13" s="33"/>
      <c r="H13" s="33">
        <v>836766.61</v>
      </c>
      <c r="I13" s="33">
        <v>1199589.97</v>
      </c>
      <c r="J13" s="33">
        <v>1239044.21</v>
      </c>
      <c r="K13" s="77">
        <v>2017</v>
      </c>
      <c r="L13" s="33">
        <v>1294642.69</v>
      </c>
      <c r="M13" s="33">
        <v>514450.96</v>
      </c>
      <c r="N13" s="33"/>
      <c r="O13" s="33"/>
      <c r="P13" s="33"/>
      <c r="Q13" s="33"/>
      <c r="R13" s="33"/>
      <c r="S13" s="33"/>
      <c r="T13" s="33"/>
      <c r="U13" s="21">
        <f>SUM(I13:P13)</f>
        <v>4249744.83</v>
      </c>
    </row>
    <row r="14" spans="1:21" s="62" customFormat="1" ht="12.75">
      <c r="A14" s="14" t="s">
        <v>10</v>
      </c>
      <c r="B14" s="69" t="s">
        <v>24</v>
      </c>
      <c r="C14" s="14" t="s">
        <v>8</v>
      </c>
      <c r="D14" s="16" t="s">
        <v>42</v>
      </c>
      <c r="E14" s="64"/>
      <c r="F14" s="65"/>
      <c r="G14" s="60"/>
      <c r="H14" s="60"/>
      <c r="I14" s="33">
        <v>2989454.75</v>
      </c>
      <c r="J14" s="33">
        <v>2563924.47</v>
      </c>
      <c r="K14" s="77" t="s">
        <v>32</v>
      </c>
      <c r="L14" s="33">
        <v>2667308.03</v>
      </c>
      <c r="M14" s="33">
        <v>2946293.08</v>
      </c>
      <c r="N14" s="33"/>
      <c r="O14" s="33"/>
      <c r="P14" s="33"/>
      <c r="Q14" s="60"/>
      <c r="R14" s="60"/>
      <c r="S14" s="60"/>
      <c r="T14" s="60"/>
      <c r="U14" s="64">
        <f>I14+J14+L14+M14</f>
        <v>11166980.33</v>
      </c>
    </row>
    <row r="15" spans="1:21" s="62" customFormat="1" ht="12.75">
      <c r="A15" s="14" t="s">
        <v>4</v>
      </c>
      <c r="B15" s="69" t="s">
        <v>27</v>
      </c>
      <c r="C15" s="14" t="s">
        <v>8</v>
      </c>
      <c r="D15" s="16" t="s">
        <v>42</v>
      </c>
      <c r="E15" s="64"/>
      <c r="F15" s="65"/>
      <c r="G15" s="60"/>
      <c r="H15" s="60"/>
      <c r="I15" s="33">
        <v>2275000</v>
      </c>
      <c r="J15" s="33">
        <v>1421207.27</v>
      </c>
      <c r="K15" s="77" t="s">
        <v>33</v>
      </c>
      <c r="L15" s="33">
        <v>1045881.8</v>
      </c>
      <c r="M15" s="33">
        <v>619718.43</v>
      </c>
      <c r="N15" s="33">
        <v>1924450.61</v>
      </c>
      <c r="O15" s="33">
        <v>208224.16</v>
      </c>
      <c r="P15" s="33">
        <v>567903.96</v>
      </c>
      <c r="Q15" s="60"/>
      <c r="R15" s="60"/>
      <c r="S15" s="60"/>
      <c r="T15" s="60"/>
      <c r="U15" s="64">
        <f>I15+J15+L15+M15+N15+O15+P15</f>
        <v>8062386.23</v>
      </c>
    </row>
    <row r="16" ht="12.75">
      <c r="U16" s="17"/>
    </row>
    <row r="17" spans="1:21" s="7" customFormat="1" ht="12.75">
      <c r="A17" s="16"/>
      <c r="C17" s="16"/>
      <c r="D17" s="16"/>
      <c r="E17" s="22">
        <f>E11</f>
        <v>794751.71</v>
      </c>
      <c r="F17" s="23">
        <f>F11</f>
        <v>586519</v>
      </c>
      <c r="G17" s="23">
        <f>G11</f>
        <v>786217.44</v>
      </c>
      <c r="H17" s="23">
        <f>H11+H12+H13</f>
        <v>2645550.94</v>
      </c>
      <c r="I17" s="23">
        <f>I12+I13+I14</f>
        <v>7101775.05</v>
      </c>
      <c r="J17" s="23">
        <f>SUM(J11:J16)</f>
        <v>7074516.98</v>
      </c>
      <c r="K17" s="75"/>
      <c r="L17" s="23">
        <f>SUM(L11:L16)</f>
        <v>8109625.589999999</v>
      </c>
      <c r="M17" s="23">
        <f>SUM(M11:M16)</f>
        <v>7020650.279999999</v>
      </c>
      <c r="N17" s="23">
        <f>SUM(N11:N16)</f>
        <v>4937724.93</v>
      </c>
      <c r="O17" s="23">
        <f>SUM(O11:O16)</f>
        <v>2302879.5100000002</v>
      </c>
      <c r="P17" s="23">
        <f>SUM(P11:P16)</f>
        <v>4063594.12</v>
      </c>
      <c r="Q17" s="23"/>
      <c r="R17" s="23"/>
      <c r="S17" s="23"/>
      <c r="T17" s="23"/>
      <c r="U17" s="22">
        <f>SUM(U11:U16)</f>
        <v>42889803.45999999</v>
      </c>
    </row>
    <row r="18" spans="1:24" s="32" customFormat="1" ht="12.75">
      <c r="A18" s="25"/>
      <c r="B18" s="26"/>
      <c r="C18" s="27"/>
      <c r="D18" s="28"/>
      <c r="E18" s="29"/>
      <c r="F18" s="30"/>
      <c r="G18" s="30"/>
      <c r="H18" s="30"/>
      <c r="I18" s="30"/>
      <c r="J18" s="30"/>
      <c r="K18" s="76"/>
      <c r="L18" s="31"/>
      <c r="M18" s="31"/>
      <c r="N18" s="31"/>
      <c r="O18" s="31"/>
      <c r="P18" s="31"/>
      <c r="Q18" s="31"/>
      <c r="R18" s="31"/>
      <c r="S18" s="31"/>
      <c r="T18" s="31"/>
      <c r="U18" s="29"/>
      <c r="V18" s="26"/>
      <c r="W18" s="26"/>
      <c r="X18" s="26"/>
    </row>
    <row r="19" spans="1:21" ht="12.75">
      <c r="A19" s="14" t="s">
        <v>10</v>
      </c>
      <c r="B19" t="s">
        <v>11</v>
      </c>
      <c r="C19" s="15" t="s">
        <v>12</v>
      </c>
      <c r="D19" s="16" t="s">
        <v>43</v>
      </c>
      <c r="E19" s="21">
        <v>495400.62</v>
      </c>
      <c r="F19" s="18">
        <v>404000</v>
      </c>
      <c r="G19" s="33">
        <v>645507.49</v>
      </c>
      <c r="H19" s="18">
        <v>133671.57</v>
      </c>
      <c r="K19" s="77" t="s">
        <v>34</v>
      </c>
      <c r="U19" s="17">
        <f aca="true" t="shared" si="1" ref="U19:U27">SUM(I19:P19)</f>
        <v>0</v>
      </c>
    </row>
    <row r="20" spans="1:21" ht="12.75">
      <c r="A20" s="14" t="s">
        <v>10</v>
      </c>
      <c r="B20" t="s">
        <v>13</v>
      </c>
      <c r="C20" s="15" t="s">
        <v>12</v>
      </c>
      <c r="D20" s="16" t="s">
        <v>43</v>
      </c>
      <c r="E20" s="21">
        <v>965656.58</v>
      </c>
      <c r="F20" s="33">
        <f>1985589.31*0.66</f>
        <v>1310488.9446</v>
      </c>
      <c r="G20" s="33">
        <v>1309884.15</v>
      </c>
      <c r="H20" s="18">
        <v>987900.94</v>
      </c>
      <c r="K20" s="77" t="s">
        <v>34</v>
      </c>
      <c r="U20" s="17">
        <f t="shared" si="1"/>
        <v>0</v>
      </c>
    </row>
    <row r="21" spans="1:21" ht="12.75">
      <c r="A21" s="14" t="s">
        <v>4</v>
      </c>
      <c r="B21" t="s">
        <v>14</v>
      </c>
      <c r="C21" s="15" t="s">
        <v>12</v>
      </c>
      <c r="D21" s="16" t="s">
        <v>43</v>
      </c>
      <c r="E21" s="21">
        <v>245612.05</v>
      </c>
      <c r="F21" s="18">
        <v>483000</v>
      </c>
      <c r="G21" s="33">
        <v>255455.92</v>
      </c>
      <c r="H21" s="18">
        <v>512401.32</v>
      </c>
      <c r="I21" s="18">
        <v>558476.67</v>
      </c>
      <c r="K21" s="77" t="s">
        <v>35</v>
      </c>
      <c r="U21" s="17">
        <f>SUM(I21:P21)</f>
        <v>558476.67</v>
      </c>
    </row>
    <row r="22" spans="1:21" ht="12.75">
      <c r="A22" s="14" t="s">
        <v>4</v>
      </c>
      <c r="B22" t="s">
        <v>15</v>
      </c>
      <c r="C22" s="15" t="s">
        <v>12</v>
      </c>
      <c r="D22" s="16" t="s">
        <v>43</v>
      </c>
      <c r="E22" s="21">
        <v>0</v>
      </c>
      <c r="G22" s="33">
        <v>1250791.78</v>
      </c>
      <c r="H22" s="18">
        <v>1617427.62</v>
      </c>
      <c r="J22" s="18">
        <v>1030364.99</v>
      </c>
      <c r="K22" s="77" t="s">
        <v>36</v>
      </c>
      <c r="M22" s="18">
        <v>2044000</v>
      </c>
      <c r="N22" s="18">
        <v>2012000</v>
      </c>
      <c r="O22" s="18">
        <v>1426000</v>
      </c>
      <c r="P22" s="18">
        <v>1245000</v>
      </c>
      <c r="Q22" s="18">
        <v>1341000</v>
      </c>
      <c r="U22" s="17">
        <f t="shared" si="1"/>
        <v>7757364.99</v>
      </c>
    </row>
    <row r="23" spans="1:22" ht="12.75">
      <c r="A23" s="14" t="s">
        <v>28</v>
      </c>
      <c r="B23" t="s">
        <v>16</v>
      </c>
      <c r="C23" s="15" t="s">
        <v>12</v>
      </c>
      <c r="D23" s="16" t="s">
        <v>43</v>
      </c>
      <c r="E23" s="21">
        <v>700000</v>
      </c>
      <c r="F23" s="55"/>
      <c r="G23" s="34">
        <v>4599862.52</v>
      </c>
      <c r="H23" s="65"/>
      <c r="I23" s="34"/>
      <c r="J23" s="34"/>
      <c r="K23" s="82" t="s">
        <v>37</v>
      </c>
      <c r="L23" s="35"/>
      <c r="M23" s="35"/>
      <c r="N23" s="35"/>
      <c r="O23" s="36"/>
      <c r="P23" s="36"/>
      <c r="Q23" s="36"/>
      <c r="R23" s="36"/>
      <c r="S23" s="36"/>
      <c r="T23" s="36"/>
      <c r="U23" s="17">
        <f t="shared" si="1"/>
        <v>0</v>
      </c>
      <c r="V23" t="s">
        <v>17</v>
      </c>
    </row>
    <row r="24" spans="1:21" ht="12.75">
      <c r="A24" s="14" t="s">
        <v>45</v>
      </c>
      <c r="B24" t="s">
        <v>18</v>
      </c>
      <c r="C24" s="15" t="s">
        <v>12</v>
      </c>
      <c r="D24" s="16" t="s">
        <v>43</v>
      </c>
      <c r="E24" s="21">
        <v>1209097.17</v>
      </c>
      <c r="G24" s="18">
        <v>2490617.69</v>
      </c>
      <c r="I24" s="60"/>
      <c r="J24" s="18">
        <v>693692.18</v>
      </c>
      <c r="K24" s="77" t="s">
        <v>38</v>
      </c>
      <c r="U24" s="17">
        <f t="shared" si="1"/>
        <v>693692.18</v>
      </c>
    </row>
    <row r="25" spans="1:21" ht="12.75">
      <c r="A25" s="14" t="s">
        <v>45</v>
      </c>
      <c r="B25" t="s">
        <v>19</v>
      </c>
      <c r="C25" s="15" t="s">
        <v>12</v>
      </c>
      <c r="D25" s="16" t="s">
        <v>43</v>
      </c>
      <c r="E25" s="21">
        <f>515000+236000+75000</f>
        <v>826000</v>
      </c>
      <c r="F25" s="58">
        <v>0</v>
      </c>
      <c r="G25" s="33">
        <v>495000</v>
      </c>
      <c r="H25" s="18">
        <v>624024.92</v>
      </c>
      <c r="I25" s="18">
        <v>715140.75</v>
      </c>
      <c r="J25" s="18">
        <v>792000</v>
      </c>
      <c r="K25" s="77" t="s">
        <v>38</v>
      </c>
      <c r="U25" s="17">
        <f t="shared" si="1"/>
        <v>1507140.75</v>
      </c>
    </row>
    <row r="26" spans="1:21" ht="12.75">
      <c r="A26" s="14" t="s">
        <v>44</v>
      </c>
      <c r="B26" t="s">
        <v>20</v>
      </c>
      <c r="C26" s="15" t="s">
        <v>12</v>
      </c>
      <c r="D26" s="16" t="s">
        <v>43</v>
      </c>
      <c r="E26" s="21">
        <v>1239872.76</v>
      </c>
      <c r="F26" s="33">
        <f>471137.82*0.66</f>
        <v>310950.9612</v>
      </c>
      <c r="G26" s="33">
        <v>1957298.48</v>
      </c>
      <c r="H26" s="33">
        <v>1317142.26</v>
      </c>
      <c r="I26" s="33">
        <v>1644966.37</v>
      </c>
      <c r="J26" s="59">
        <v>1608189.89</v>
      </c>
      <c r="K26" s="77" t="s">
        <v>38</v>
      </c>
      <c r="U26" s="17">
        <f t="shared" si="1"/>
        <v>3253156.26</v>
      </c>
    </row>
    <row r="27" spans="1:21" ht="12.75">
      <c r="A27" s="14" t="s">
        <v>44</v>
      </c>
      <c r="B27" t="s">
        <v>21</v>
      </c>
      <c r="C27" s="15" t="s">
        <v>12</v>
      </c>
      <c r="D27" s="16" t="s">
        <v>43</v>
      </c>
      <c r="E27" s="21">
        <v>450186.76</v>
      </c>
      <c r="F27" s="33">
        <f>(667346.86+108041.51+45193.5+20969.3+34230.9+59435.2)*0.66</f>
        <v>617243.3982</v>
      </c>
      <c r="G27" s="33">
        <v>617243.42</v>
      </c>
      <c r="H27" s="33">
        <v>1081487.69</v>
      </c>
      <c r="I27" s="33">
        <v>590037.62</v>
      </c>
      <c r="J27" s="18">
        <v>931482.87</v>
      </c>
      <c r="K27" s="77" t="s">
        <v>38</v>
      </c>
      <c r="U27" s="17">
        <f t="shared" si="1"/>
        <v>1521520.49</v>
      </c>
    </row>
    <row r="28" spans="1:21" ht="12.75">
      <c r="A28" s="14" t="s">
        <v>10</v>
      </c>
      <c r="B28" t="s">
        <v>23</v>
      </c>
      <c r="C28" s="15" t="s">
        <v>12</v>
      </c>
      <c r="D28" s="16" t="s">
        <v>42</v>
      </c>
      <c r="E28" s="21"/>
      <c r="F28" s="33">
        <v>1548637.13</v>
      </c>
      <c r="G28" s="33">
        <v>2031743.47</v>
      </c>
      <c r="H28" s="33">
        <v>3592535.79</v>
      </c>
      <c r="I28" s="33">
        <v>2355095.92</v>
      </c>
      <c r="J28" s="18">
        <v>1786441.23</v>
      </c>
      <c r="K28" s="77" t="s">
        <v>39</v>
      </c>
      <c r="L28" s="60">
        <v>1926647.73</v>
      </c>
      <c r="U28" s="17">
        <f>SUM(I28:P28)</f>
        <v>6068184.88</v>
      </c>
    </row>
    <row r="29" spans="1:21" s="69" customFormat="1" ht="12.75">
      <c r="A29" s="14" t="s">
        <v>28</v>
      </c>
      <c r="B29" s="69" t="s">
        <v>29</v>
      </c>
      <c r="C29" s="14" t="s">
        <v>12</v>
      </c>
      <c r="D29" s="16" t="s">
        <v>42</v>
      </c>
      <c r="E29" s="21"/>
      <c r="F29" s="33"/>
      <c r="G29" s="33"/>
      <c r="H29" s="33"/>
      <c r="I29" s="33">
        <v>165044</v>
      </c>
      <c r="J29" s="33">
        <v>186872.4</v>
      </c>
      <c r="K29" s="77" t="s">
        <v>40</v>
      </c>
      <c r="L29" s="33">
        <v>2515822.2</v>
      </c>
      <c r="M29" s="33">
        <v>2163220.94</v>
      </c>
      <c r="N29" s="33">
        <v>2694709.03</v>
      </c>
      <c r="O29" s="33">
        <v>227867.2</v>
      </c>
      <c r="P29" s="33">
        <v>2814142.31</v>
      </c>
      <c r="Q29" s="33">
        <v>78795.2</v>
      </c>
      <c r="R29" s="33">
        <v>3934645.65</v>
      </c>
      <c r="S29" s="33">
        <v>948459.33</v>
      </c>
      <c r="T29" s="33">
        <v>2021380.37</v>
      </c>
      <c r="U29" s="21">
        <f>I29+J29+L29+M29+N29+O29+P29+Q29+R29+S29+T29</f>
        <v>17750958.63</v>
      </c>
    </row>
    <row r="30" spans="1:21" ht="12.75">
      <c r="A30" s="61"/>
      <c r="B30" s="62"/>
      <c r="C30" s="61"/>
      <c r="D30" s="63"/>
      <c r="E30" s="64"/>
      <c r="F30" s="60"/>
      <c r="G30" s="60"/>
      <c r="H30" s="60"/>
      <c r="I30" s="60"/>
      <c r="J30" s="60"/>
      <c r="K30" s="73"/>
      <c r="L30" s="60"/>
      <c r="M30" s="60"/>
      <c r="N30" s="60"/>
      <c r="O30" s="60"/>
      <c r="P30" s="60"/>
      <c r="Q30" s="60"/>
      <c r="R30" s="60"/>
      <c r="S30" s="60"/>
      <c r="T30" s="60"/>
      <c r="U30" s="64"/>
    </row>
    <row r="31" spans="1:21" s="7" customFormat="1" ht="12.75">
      <c r="A31" s="16"/>
      <c r="C31" s="16"/>
      <c r="E31" s="22">
        <f>SUM(E19:E27)</f>
        <v>6131825.9399999995</v>
      </c>
      <c r="F31" s="37">
        <f>SUM(F19:F27)</f>
        <v>3125683.304</v>
      </c>
      <c r="G31" s="37">
        <f>SUM(G19:G28)</f>
        <v>15653404.92</v>
      </c>
      <c r="H31" s="37">
        <f>SUM(H19:H28)</f>
        <v>9866592.11</v>
      </c>
      <c r="I31" s="37">
        <f>SUM(I19:I29)</f>
        <v>6028761.33</v>
      </c>
      <c r="J31" s="37">
        <f>SUM(J19:J29)</f>
        <v>7029043.5600000005</v>
      </c>
      <c r="K31" s="79"/>
      <c r="L31" s="37">
        <f>SUM(L19:L29)</f>
        <v>4442469.93</v>
      </c>
      <c r="M31" s="37">
        <f aca="true" t="shared" si="2" ref="M31:T31">M29</f>
        <v>2163220.94</v>
      </c>
      <c r="N31" s="37">
        <f t="shared" si="2"/>
        <v>2694709.03</v>
      </c>
      <c r="O31" s="37">
        <f t="shared" si="2"/>
        <v>227867.2</v>
      </c>
      <c r="P31" s="37">
        <f t="shared" si="2"/>
        <v>2814142.31</v>
      </c>
      <c r="Q31" s="37">
        <f t="shared" si="2"/>
        <v>78795.2</v>
      </c>
      <c r="R31" s="37">
        <f t="shared" si="2"/>
        <v>3934645.65</v>
      </c>
      <c r="S31" s="37">
        <f t="shared" si="2"/>
        <v>948459.33</v>
      </c>
      <c r="T31" s="37">
        <f t="shared" si="2"/>
        <v>2021380.37</v>
      </c>
      <c r="U31" s="22">
        <f>SUM(U19:U29)</f>
        <v>39110494.849999994</v>
      </c>
    </row>
    <row r="32" spans="1:24" ht="12.75">
      <c r="A32" s="38"/>
      <c r="B32" s="13"/>
      <c r="C32" s="38"/>
      <c r="D32" s="13"/>
      <c r="E32" s="39"/>
      <c r="F32" s="40"/>
      <c r="G32" s="40"/>
      <c r="H32" s="40"/>
      <c r="I32" s="40"/>
      <c r="J32" s="40"/>
      <c r="K32" s="8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13"/>
      <c r="W32" s="13"/>
      <c r="X32" s="13"/>
    </row>
    <row r="33" spans="1:21" s="43" customFormat="1" ht="12.75">
      <c r="A33" s="42" t="s">
        <v>22</v>
      </c>
      <c r="C33" s="44"/>
      <c r="D33" s="42"/>
      <c r="E33" s="45">
        <f aca="true" t="shared" si="3" ref="E33:J33">+E9+E17+E31</f>
        <v>7084922.7299999995</v>
      </c>
      <c r="F33" s="46">
        <f t="shared" si="3"/>
        <v>5274134.08432192</v>
      </c>
      <c r="G33" s="46">
        <f t="shared" si="3"/>
        <v>21611935.68</v>
      </c>
      <c r="H33" s="46">
        <f t="shared" si="3"/>
        <v>15555661.61</v>
      </c>
      <c r="I33" s="46">
        <f t="shared" si="3"/>
        <v>13687309.3</v>
      </c>
      <c r="J33" s="46">
        <f t="shared" si="3"/>
        <v>17027272.4</v>
      </c>
      <c r="K33" s="81"/>
      <c r="L33" s="46">
        <f>+L9+L17+L31</f>
        <v>15752095.52</v>
      </c>
      <c r="M33" s="46">
        <f>+M9+M17+M31</f>
        <v>12383871.219999999</v>
      </c>
      <c r="N33" s="46">
        <f>+N9+N17+N31</f>
        <v>10832433.959999999</v>
      </c>
      <c r="O33" s="46">
        <f>+O9+O17+O31</f>
        <v>5730746.71</v>
      </c>
      <c r="P33" s="46">
        <f>P9+P17+P31</f>
        <v>11099177.13</v>
      </c>
      <c r="Q33" s="46">
        <f>Q31</f>
        <v>78795.2</v>
      </c>
      <c r="R33" s="46">
        <f>R31</f>
        <v>3934645.65</v>
      </c>
      <c r="S33" s="46">
        <f>S31</f>
        <v>948459.33</v>
      </c>
      <c r="T33" s="46">
        <f>T31</f>
        <v>2021380.37</v>
      </c>
      <c r="U33" s="66">
        <f>+U31+U17+U9</f>
        <v>102504243.78999999</v>
      </c>
    </row>
    <row r="34" spans="1:20" s="48" customFormat="1" ht="12.75">
      <c r="A34" s="47"/>
      <c r="C34" s="47"/>
      <c r="E34" s="34"/>
      <c r="F34" s="34"/>
      <c r="G34" s="34"/>
      <c r="H34" s="34"/>
      <c r="I34" s="34"/>
      <c r="J34" s="34"/>
      <c r="K34" s="78"/>
      <c r="L34" s="34"/>
      <c r="M34" s="34"/>
      <c r="N34" s="34"/>
      <c r="O34" s="34"/>
      <c r="P34" s="34"/>
      <c r="Q34" s="34"/>
      <c r="R34" s="34"/>
      <c r="S34" s="34"/>
      <c r="T34" s="34"/>
    </row>
    <row r="35" spans="1:20" s="48" customFormat="1" ht="12.75">
      <c r="A35" s="47"/>
      <c r="B35" s="50"/>
      <c r="C35" s="51"/>
      <c r="E35" s="34"/>
      <c r="F35" s="34"/>
      <c r="G35" s="34"/>
      <c r="H35" s="34"/>
      <c r="I35" s="34"/>
      <c r="J35" s="34"/>
      <c r="K35" s="78"/>
      <c r="L35" s="34"/>
      <c r="M35" s="34"/>
      <c r="N35" s="34"/>
      <c r="O35" s="34"/>
      <c r="P35" s="67">
        <f>SUM(I33:P33)</f>
        <v>86512906.23999998</v>
      </c>
      <c r="Q35" s="70"/>
      <c r="R35" s="70"/>
      <c r="S35" s="70"/>
      <c r="T35" s="70"/>
    </row>
    <row r="36" spans="1:20" s="48" customFormat="1" ht="12.75">
      <c r="A36" s="47"/>
      <c r="B36" s="50"/>
      <c r="C36" s="51"/>
      <c r="E36" s="34"/>
      <c r="F36" s="34"/>
      <c r="G36" s="34"/>
      <c r="H36" s="52"/>
      <c r="I36" s="34"/>
      <c r="J36" s="34"/>
      <c r="K36" s="78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48" customFormat="1" ht="12.75">
      <c r="A37" s="47"/>
      <c r="B37" s="50"/>
      <c r="C37" s="51"/>
      <c r="D37" s="53"/>
      <c r="E37" s="56"/>
      <c r="F37" s="54"/>
      <c r="G37" s="54"/>
      <c r="H37" s="34"/>
      <c r="I37" s="34"/>
      <c r="J37" s="34"/>
      <c r="K37" s="78"/>
      <c r="L37" s="34"/>
      <c r="M37" s="34"/>
      <c r="N37" s="34"/>
      <c r="O37" s="34"/>
      <c r="P37" s="34"/>
      <c r="Q37" s="34"/>
      <c r="R37" s="34"/>
      <c r="S37" s="34"/>
      <c r="T37" s="34"/>
    </row>
    <row r="38" spans="1:20" s="48" customFormat="1" ht="12.75">
      <c r="A38" s="47"/>
      <c r="B38" s="84"/>
      <c r="C38" s="85"/>
      <c r="D38" s="85"/>
      <c r="E38" s="85"/>
      <c r="F38" s="85"/>
      <c r="G38" s="85"/>
      <c r="H38" s="34"/>
      <c r="I38" s="34"/>
      <c r="J38" s="34"/>
      <c r="K38" s="78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48" customFormat="1" ht="12.75">
      <c r="A39" s="47"/>
      <c r="B39" s="57"/>
      <c r="C39" s="47"/>
      <c r="D39" s="53"/>
      <c r="F39" s="54"/>
      <c r="G39" s="54"/>
      <c r="H39" s="34"/>
      <c r="I39" s="34"/>
      <c r="J39" s="34"/>
      <c r="K39" s="78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48" customFormat="1" ht="12.75">
      <c r="A40" s="47"/>
      <c r="C40" s="47"/>
      <c r="E40" s="34"/>
      <c r="F40" s="34"/>
      <c r="G40" s="34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48" customFormat="1" ht="12.75">
      <c r="A41" s="47"/>
      <c r="C41" s="47"/>
      <c r="E41" s="34"/>
      <c r="F41" s="34"/>
      <c r="G41" s="34"/>
      <c r="H41" s="34"/>
      <c r="I41" s="34"/>
      <c r="J41" s="34"/>
      <c r="K41" s="78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48" customFormat="1" ht="12.75">
      <c r="A42" s="47"/>
      <c r="C42" s="47"/>
      <c r="E42" s="34"/>
      <c r="F42" s="34"/>
      <c r="G42" s="34"/>
      <c r="H42" s="34"/>
      <c r="I42" s="34"/>
      <c r="J42" s="34"/>
      <c r="K42" s="78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48" customFormat="1" ht="12.75">
      <c r="A43" s="47"/>
      <c r="C43" s="47"/>
      <c r="E43" s="17"/>
      <c r="F43" s="34"/>
      <c r="G43" s="34"/>
      <c r="H43" s="34"/>
      <c r="I43" s="34"/>
      <c r="J43" s="34"/>
      <c r="K43" s="78"/>
      <c r="L43" s="34"/>
      <c r="M43" s="34"/>
      <c r="N43" s="34"/>
      <c r="O43" s="34"/>
      <c r="P43" s="34"/>
      <c r="Q43" s="34"/>
      <c r="R43" s="34"/>
      <c r="S43" s="34"/>
      <c r="T43" s="34"/>
      <c r="U43" s="49"/>
    </row>
    <row r="44" spans="1:21" s="48" customFormat="1" ht="12.75">
      <c r="A44" s="47"/>
      <c r="C44" s="47"/>
      <c r="E44" s="17"/>
      <c r="F44" s="34"/>
      <c r="G44" s="34"/>
      <c r="H44" s="34"/>
      <c r="I44" s="34"/>
      <c r="J44" s="34"/>
      <c r="K44" s="78"/>
      <c r="L44" s="34"/>
      <c r="M44" s="34"/>
      <c r="N44" s="34"/>
      <c r="O44" s="34"/>
      <c r="P44" s="34"/>
      <c r="Q44" s="34"/>
      <c r="R44" s="34"/>
      <c r="S44" s="34"/>
      <c r="T44" s="34"/>
      <c r="U44" s="49"/>
    </row>
    <row r="45" spans="1:21" s="48" customFormat="1" ht="12.75">
      <c r="A45" s="47"/>
      <c r="C45" s="47"/>
      <c r="E45" s="17"/>
      <c r="F45" s="34"/>
      <c r="G45" s="34"/>
      <c r="H45" s="34"/>
      <c r="I45" s="34"/>
      <c r="J45" s="34"/>
      <c r="K45" s="78"/>
      <c r="L45" s="34"/>
      <c r="M45" s="34"/>
      <c r="N45" s="34"/>
      <c r="O45" s="34"/>
      <c r="P45" s="34"/>
      <c r="Q45" s="34"/>
      <c r="R45" s="34"/>
      <c r="S45" s="34"/>
      <c r="T45" s="34"/>
      <c r="U45" s="49"/>
    </row>
    <row r="46" spans="1:21" s="48" customFormat="1" ht="12.75">
      <c r="A46" s="47"/>
      <c r="C46" s="47"/>
      <c r="E46" s="17"/>
      <c r="F46" s="34"/>
      <c r="G46" s="34"/>
      <c r="H46" s="34"/>
      <c r="I46" s="34"/>
      <c r="J46" s="34"/>
      <c r="K46" s="78"/>
      <c r="L46" s="34"/>
      <c r="M46" s="34"/>
      <c r="N46" s="34"/>
      <c r="O46" s="34"/>
      <c r="P46" s="34"/>
      <c r="Q46" s="34"/>
      <c r="R46" s="34"/>
      <c r="S46" s="34"/>
      <c r="T46" s="34"/>
      <c r="U46" s="49"/>
    </row>
    <row r="47" spans="1:21" s="48" customFormat="1" ht="12.75">
      <c r="A47" s="47"/>
      <c r="C47" s="47"/>
      <c r="E47" s="17"/>
      <c r="F47" s="34"/>
      <c r="G47" s="34"/>
      <c r="H47" s="34"/>
      <c r="I47" s="34"/>
      <c r="J47" s="34"/>
      <c r="K47" s="78"/>
      <c r="L47" s="34"/>
      <c r="M47" s="34"/>
      <c r="N47" s="34"/>
      <c r="O47" s="34"/>
      <c r="P47" s="34"/>
      <c r="Q47" s="34"/>
      <c r="R47" s="34"/>
      <c r="S47" s="34"/>
      <c r="T47" s="34"/>
      <c r="U47" s="49"/>
    </row>
    <row r="48" spans="1:21" s="48" customFormat="1" ht="12.75">
      <c r="A48" s="47"/>
      <c r="C48" s="47"/>
      <c r="E48" s="17"/>
      <c r="F48" s="34"/>
      <c r="G48" s="34"/>
      <c r="H48" s="34"/>
      <c r="I48" s="34"/>
      <c r="J48" s="34"/>
      <c r="K48" s="78"/>
      <c r="L48" s="34"/>
      <c r="M48" s="34"/>
      <c r="N48" s="34"/>
      <c r="O48" s="34"/>
      <c r="P48" s="34"/>
      <c r="Q48" s="34"/>
      <c r="R48" s="34"/>
      <c r="S48" s="34"/>
      <c r="T48" s="34"/>
      <c r="U48" s="49"/>
    </row>
    <row r="49" spans="1:21" s="48" customFormat="1" ht="12.75">
      <c r="A49" s="47"/>
      <c r="C49" s="47"/>
      <c r="E49" s="17"/>
      <c r="F49" s="34"/>
      <c r="G49" s="34"/>
      <c r="H49" s="34"/>
      <c r="I49" s="34"/>
      <c r="J49" s="34"/>
      <c r="K49" s="78"/>
      <c r="L49" s="34"/>
      <c r="M49" s="34"/>
      <c r="N49" s="34"/>
      <c r="O49" s="34"/>
      <c r="P49" s="34"/>
      <c r="Q49" s="34"/>
      <c r="R49" s="34"/>
      <c r="S49" s="34"/>
      <c r="T49" s="34"/>
      <c r="U49" s="49"/>
    </row>
    <row r="50" spans="1:21" s="48" customFormat="1" ht="12.75">
      <c r="A50" s="47"/>
      <c r="C50" s="47"/>
      <c r="E50" s="17"/>
      <c r="F50" s="34"/>
      <c r="G50" s="34"/>
      <c r="H50" s="34"/>
      <c r="I50" s="34"/>
      <c r="J50" s="34"/>
      <c r="K50" s="78"/>
      <c r="L50" s="34"/>
      <c r="M50" s="34"/>
      <c r="N50" s="34"/>
      <c r="O50" s="34"/>
      <c r="P50" s="34"/>
      <c r="Q50" s="34"/>
      <c r="R50" s="34"/>
      <c r="S50" s="34"/>
      <c r="T50" s="34"/>
      <c r="U50" s="49"/>
    </row>
    <row r="51" spans="1:21" s="48" customFormat="1" ht="12.75">
      <c r="A51" s="47"/>
      <c r="C51" s="47"/>
      <c r="E51" s="17"/>
      <c r="F51" s="34"/>
      <c r="G51" s="34"/>
      <c r="H51" s="34"/>
      <c r="I51" s="34"/>
      <c r="J51" s="34"/>
      <c r="K51" s="78"/>
      <c r="L51" s="34"/>
      <c r="M51" s="34"/>
      <c r="N51" s="34"/>
      <c r="O51" s="34"/>
      <c r="P51" s="34"/>
      <c r="Q51" s="34"/>
      <c r="R51" s="34"/>
      <c r="S51" s="34"/>
      <c r="T51" s="34"/>
      <c r="U51" s="49"/>
    </row>
    <row r="52" spans="1:21" s="48" customFormat="1" ht="12.75">
      <c r="A52" s="47"/>
      <c r="C52" s="47"/>
      <c r="E52" s="17"/>
      <c r="F52" s="34"/>
      <c r="G52" s="34"/>
      <c r="H52" s="34"/>
      <c r="I52" s="34"/>
      <c r="J52" s="34"/>
      <c r="K52" s="78"/>
      <c r="L52" s="34"/>
      <c r="M52" s="34"/>
      <c r="N52" s="34"/>
      <c r="O52" s="34"/>
      <c r="P52" s="34"/>
      <c r="Q52" s="34"/>
      <c r="R52" s="34"/>
      <c r="S52" s="34"/>
      <c r="T52" s="34"/>
      <c r="U52" s="49"/>
    </row>
    <row r="53" spans="1:21" s="48" customFormat="1" ht="12.75">
      <c r="A53" s="47"/>
      <c r="C53" s="47"/>
      <c r="E53" s="17"/>
      <c r="F53" s="34"/>
      <c r="G53" s="34"/>
      <c r="H53" s="34"/>
      <c r="I53" s="34"/>
      <c r="J53" s="34"/>
      <c r="K53" s="78"/>
      <c r="L53" s="34"/>
      <c r="M53" s="34"/>
      <c r="N53" s="34"/>
      <c r="O53" s="34"/>
      <c r="P53" s="34"/>
      <c r="Q53" s="34"/>
      <c r="R53" s="34"/>
      <c r="S53" s="34"/>
      <c r="T53" s="34"/>
      <c r="U53" s="49"/>
    </row>
    <row r="54" spans="1:21" s="48" customFormat="1" ht="12.75">
      <c r="A54" s="47"/>
      <c r="C54" s="47"/>
      <c r="E54" s="17"/>
      <c r="F54" s="34"/>
      <c r="G54" s="34"/>
      <c r="H54" s="34"/>
      <c r="I54" s="34"/>
      <c r="J54" s="34"/>
      <c r="K54" s="78"/>
      <c r="L54" s="34"/>
      <c r="M54" s="34"/>
      <c r="N54" s="34"/>
      <c r="O54" s="34"/>
      <c r="P54" s="34"/>
      <c r="Q54" s="34"/>
      <c r="R54" s="34"/>
      <c r="S54" s="34"/>
      <c r="T54" s="34"/>
      <c r="U54" s="49"/>
    </row>
    <row r="55" spans="1:21" s="48" customFormat="1" ht="12.75">
      <c r="A55" s="47"/>
      <c r="C55" s="47"/>
      <c r="E55" s="17"/>
      <c r="F55" s="34"/>
      <c r="G55" s="34"/>
      <c r="H55" s="34"/>
      <c r="I55" s="34"/>
      <c r="J55" s="34"/>
      <c r="K55" s="78"/>
      <c r="L55" s="34"/>
      <c r="M55" s="34"/>
      <c r="N55" s="34"/>
      <c r="O55" s="34"/>
      <c r="P55" s="34"/>
      <c r="Q55" s="34"/>
      <c r="R55" s="34"/>
      <c r="S55" s="34"/>
      <c r="T55" s="34"/>
      <c r="U55" s="49"/>
    </row>
    <row r="56" spans="1:21" s="48" customFormat="1" ht="12.75">
      <c r="A56" s="47"/>
      <c r="C56" s="47"/>
      <c r="E56" s="17"/>
      <c r="F56" s="34"/>
      <c r="G56" s="34"/>
      <c r="H56" s="34"/>
      <c r="I56" s="34"/>
      <c r="J56" s="34"/>
      <c r="K56" s="78"/>
      <c r="L56" s="34"/>
      <c r="M56" s="34"/>
      <c r="N56" s="34"/>
      <c r="O56" s="34"/>
      <c r="P56" s="34"/>
      <c r="Q56" s="34"/>
      <c r="R56" s="34"/>
      <c r="S56" s="34"/>
      <c r="T56" s="34"/>
      <c r="U56" s="49"/>
    </row>
    <row r="57" spans="1:21" s="48" customFormat="1" ht="12.75">
      <c r="A57" s="47"/>
      <c r="C57" s="47"/>
      <c r="E57" s="17"/>
      <c r="F57" s="34"/>
      <c r="G57" s="34"/>
      <c r="H57" s="34"/>
      <c r="I57" s="34"/>
      <c r="J57" s="34"/>
      <c r="K57" s="78"/>
      <c r="L57" s="34"/>
      <c r="M57" s="34"/>
      <c r="N57" s="34"/>
      <c r="O57" s="34"/>
      <c r="P57" s="34"/>
      <c r="Q57" s="34"/>
      <c r="R57" s="34"/>
      <c r="S57" s="34"/>
      <c r="T57" s="34"/>
      <c r="U57" s="49"/>
    </row>
    <row r="58" spans="1:21" s="48" customFormat="1" ht="12.75">
      <c r="A58" s="47"/>
      <c r="C58" s="47"/>
      <c r="E58" s="17"/>
      <c r="F58" s="34"/>
      <c r="G58" s="34"/>
      <c r="H58" s="34"/>
      <c r="I58" s="34"/>
      <c r="J58" s="34"/>
      <c r="K58" s="78"/>
      <c r="L58" s="34"/>
      <c r="M58" s="34"/>
      <c r="N58" s="34"/>
      <c r="O58" s="34"/>
      <c r="P58" s="34"/>
      <c r="Q58" s="34"/>
      <c r="R58" s="34"/>
      <c r="S58" s="34"/>
      <c r="T58" s="34"/>
      <c r="U58" s="49"/>
    </row>
    <row r="59" spans="1:21" s="48" customFormat="1" ht="12.75">
      <c r="A59" s="47"/>
      <c r="C59" s="47"/>
      <c r="E59" s="17"/>
      <c r="F59" s="34"/>
      <c r="G59" s="34"/>
      <c r="H59" s="34"/>
      <c r="I59" s="34"/>
      <c r="J59" s="34"/>
      <c r="K59" s="78"/>
      <c r="L59" s="34"/>
      <c r="M59" s="34"/>
      <c r="N59" s="34"/>
      <c r="O59" s="34"/>
      <c r="P59" s="34"/>
      <c r="Q59" s="34"/>
      <c r="R59" s="34"/>
      <c r="S59" s="34"/>
      <c r="T59" s="34"/>
      <c r="U59" s="49"/>
    </row>
    <row r="60" spans="1:21" s="48" customFormat="1" ht="12.75">
      <c r="A60" s="47"/>
      <c r="C60" s="47"/>
      <c r="E60" s="17"/>
      <c r="F60" s="34"/>
      <c r="G60" s="34"/>
      <c r="H60" s="34"/>
      <c r="I60" s="34"/>
      <c r="J60" s="34"/>
      <c r="K60" s="78"/>
      <c r="L60" s="34"/>
      <c r="M60" s="34"/>
      <c r="N60" s="34"/>
      <c r="O60" s="34"/>
      <c r="P60" s="34"/>
      <c r="Q60" s="34"/>
      <c r="R60" s="34"/>
      <c r="S60" s="34"/>
      <c r="T60" s="34"/>
      <c r="U60" s="49"/>
    </row>
    <row r="61" spans="1:21" s="48" customFormat="1" ht="12.75">
      <c r="A61" s="47"/>
      <c r="C61" s="47"/>
      <c r="E61" s="17"/>
      <c r="F61" s="34"/>
      <c r="G61" s="34"/>
      <c r="H61" s="34"/>
      <c r="I61" s="34"/>
      <c r="J61" s="34"/>
      <c r="K61" s="78"/>
      <c r="L61" s="34"/>
      <c r="M61" s="34"/>
      <c r="N61" s="34"/>
      <c r="O61" s="34"/>
      <c r="P61" s="34"/>
      <c r="Q61" s="34"/>
      <c r="R61" s="34"/>
      <c r="S61" s="34"/>
      <c r="T61" s="34"/>
      <c r="U61" s="49"/>
    </row>
    <row r="62" spans="1:21" s="48" customFormat="1" ht="12.75">
      <c r="A62" s="47"/>
      <c r="C62" s="47"/>
      <c r="E62" s="17"/>
      <c r="F62" s="34"/>
      <c r="G62" s="34"/>
      <c r="H62" s="34"/>
      <c r="I62" s="34"/>
      <c r="J62" s="34"/>
      <c r="K62" s="78"/>
      <c r="L62" s="34"/>
      <c r="M62" s="34"/>
      <c r="N62" s="34"/>
      <c r="O62" s="34"/>
      <c r="P62" s="34"/>
      <c r="Q62" s="34"/>
      <c r="R62" s="34"/>
      <c r="S62" s="34"/>
      <c r="T62" s="34"/>
      <c r="U62" s="49"/>
    </row>
  </sheetData>
  <sheetProtection/>
  <mergeCells count="2">
    <mergeCell ref="B38:G38"/>
    <mergeCell ref="A2:I2"/>
  </mergeCells>
  <printOptions/>
  <pageMargins left="0.75" right="0.75" top="1" bottom="1" header="0.5" footer="0.5"/>
  <pageSetup fitToHeight="1" fitToWidth="1" horizontalDpi="600" verticalDpi="600" orientation="landscape" paperSize="8" scale="95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Win Karin</dc:creator>
  <cp:keywords/>
  <dc:description/>
  <cp:lastModifiedBy>Woumans, Kelly</cp:lastModifiedBy>
  <cp:lastPrinted>2016-02-01T10:45:55Z</cp:lastPrinted>
  <dcterms:created xsi:type="dcterms:W3CDTF">2010-11-18T13:42:38Z</dcterms:created>
  <dcterms:modified xsi:type="dcterms:W3CDTF">2016-02-01T10:46:10Z</dcterms:modified>
  <cp:category/>
  <cp:version/>
  <cp:contentType/>
  <cp:contentStatus/>
</cp:coreProperties>
</file>