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9040" windowHeight="15840" tabRatio="901" activeTab="0"/>
  </bookViews>
  <sheets>
    <sheet name="Guidelines " sheetId="29" r:id="rId1"/>
    <sheet name="2a Trajectory" sheetId="1" r:id="rId2"/>
    <sheet name="2c contingent liabilities" sheetId="31" r:id="rId3"/>
    <sheet name="Guarantees take-up" sheetId="30" r:id="rId4"/>
    <sheet name="3-4 unchanged and targets" sheetId="4" r:id="rId5"/>
    <sheet name="5 Discretionary Measures" sheetId="17" state="hidden" r:id="rId6"/>
    <sheet name="4b Expenditures EU-programme" sheetId="13" r:id="rId7"/>
    <sheet name="5a Discretionary Measures" sheetId="5" r:id="rId8"/>
    <sheet name="6a CSR" sheetId="35" r:id="rId9"/>
    <sheet name="8 Methodological Aspects" sheetId="18" state="hidden" r:id="rId10"/>
    <sheet name="A1 DRM" sheetId="32" r:id="rId11"/>
    <sheet name="A2  One-offs" sheetId="14" r:id="rId12"/>
    <sheet name="A3 Investeringsuitgaven" sheetId="27" r:id="rId13"/>
    <sheet name="RRF Grants" sheetId="22" r:id="rId14"/>
    <sheet name="RRF Loans" sheetId="23" r:id="rId15"/>
    <sheet name="Energy measures" sheetId="28" r:id="rId16"/>
    <sheet name="Refugees " sheetId="33" r:id="rId17"/>
  </sheets>
  <externalReferences>
    <externalReference r:id="rId20"/>
  </externalReferences>
  <definedNames>
    <definedName name="UPLOADEDDATA" localSheetId="8">#REF!</definedName>
    <definedName name="UPLOADEDDATA">#REF!</definedName>
    <definedName name="UPLOADEDDATAdate" localSheetId="8">#REF!</definedName>
    <definedName name="UPLOADEDDATAdate">#REF!</definedName>
  </definedNames>
  <calcPr calcId="191029"/>
  <extLst/>
</workbook>
</file>

<file path=xl/sharedStrings.xml><?xml version="1.0" encoding="utf-8"?>
<sst xmlns="http://schemas.openxmlformats.org/spreadsheetml/2006/main" count="1716" uniqueCount="713">
  <si>
    <t>Expenditure and revenue projections</t>
  </si>
  <si>
    <t>TR</t>
  </si>
  <si>
    <t>D.2</t>
  </si>
  <si>
    <t>D.5</t>
  </si>
  <si>
    <t>371 + 372</t>
  </si>
  <si>
    <t>D.91</t>
  </si>
  <si>
    <t>D.61</t>
  </si>
  <si>
    <r>
      <t>37</t>
    </r>
    <r>
      <rPr>
        <sz val="11"/>
        <color rgb="FFFF0000"/>
        <rFont val="Calibri"/>
        <family val="2"/>
        <scheme val="minor"/>
      </rPr>
      <t>-371-372</t>
    </r>
  </si>
  <si>
    <t>D.4</t>
  </si>
  <si>
    <t>26+27+28</t>
  </si>
  <si>
    <t>06+16+18+38+39
+57+58+59</t>
  </si>
  <si>
    <r>
      <t>TE</t>
    </r>
    <r>
      <rPr>
        <vertAlign val="superscript"/>
        <sz val="11"/>
        <color theme="1"/>
        <rFont val="Calibri"/>
        <family val="2"/>
        <scheme val="minor"/>
      </rPr>
      <t>3</t>
    </r>
  </si>
  <si>
    <t>D.1</t>
  </si>
  <si>
    <r>
      <t xml:space="preserve">2.1. </t>
    </r>
    <r>
      <rPr>
        <b/>
        <sz val="11"/>
        <color theme="1"/>
        <rFont val="Calibri"/>
        <family val="2"/>
        <scheme val="minor"/>
      </rPr>
      <t>Compensation of employees</t>
    </r>
  </si>
  <si>
    <t>11+441+442</t>
  </si>
  <si>
    <t>P.2</t>
  </si>
  <si>
    <r>
      <t xml:space="preserve">2.2. </t>
    </r>
    <r>
      <rPr>
        <b/>
        <sz val="11"/>
        <color theme="1"/>
        <rFont val="Calibri"/>
        <family val="2"/>
        <scheme val="minor"/>
      </rPr>
      <t>Intermediate consumption</t>
    </r>
  </si>
  <si>
    <t>01+12+14+443</t>
  </si>
  <si>
    <r>
      <t>D.62</t>
    </r>
    <r>
      <rPr>
        <b/>
        <vertAlign val="superscript"/>
        <sz val="11"/>
        <color theme="1"/>
        <rFont val="Calibri"/>
        <family val="2"/>
        <scheme val="minor"/>
      </rPr>
      <t xml:space="preserve">1
</t>
    </r>
  </si>
  <si>
    <t>D.632</t>
  </si>
  <si>
    <t>D.41</t>
  </si>
  <si>
    <t>21+444</t>
  </si>
  <si>
    <t>D.3</t>
  </si>
  <si>
    <t>31+32</t>
  </si>
  <si>
    <t>P.51</t>
  </si>
  <si>
    <t>D.9</t>
  </si>
  <si>
    <t>51+52+53+54</t>
  </si>
  <si>
    <t>25+33+35</t>
  </si>
  <si>
    <t>42+62</t>
  </si>
  <si>
    <t>43+63</t>
  </si>
  <si>
    <t>45+65</t>
  </si>
  <si>
    <t>47+67</t>
  </si>
  <si>
    <t>48+68</t>
  </si>
  <si>
    <t>49+69</t>
  </si>
  <si>
    <t>Description of discretionary measures included in the draft budget</t>
  </si>
  <si>
    <r>
      <t>64+71+72+73+74</t>
    </r>
    <r>
      <rPr>
        <sz val="11"/>
        <color rgb="FFFF0000"/>
        <rFont val="Calibri"/>
        <family val="2"/>
        <scheme val="minor"/>
      </rPr>
      <t>-76-77</t>
    </r>
  </si>
  <si>
    <t>ESR saldo</t>
  </si>
  <si>
    <t>In miljoen EUR</t>
  </si>
  <si>
    <t>Solde SEC</t>
  </si>
  <si>
    <t>En millions EUR</t>
  </si>
  <si>
    <t>waarvan</t>
  </si>
  <si>
    <t xml:space="preserve">1.1. Belastingen op productie en invoer </t>
  </si>
  <si>
    <t xml:space="preserve">1.2. Belastingen op inkomen, vermogen enz. </t>
  </si>
  <si>
    <t xml:space="preserve">1.3. Vermogensheffingen </t>
  </si>
  <si>
    <t xml:space="preserve">1.4. Sociale premies </t>
  </si>
  <si>
    <t xml:space="preserve">1.5. Inkomen uit vermogen </t>
  </si>
  <si>
    <t>1.6. Andere</t>
  </si>
  <si>
    <t>1. Totaal inkomsten</t>
  </si>
  <si>
    <t xml:space="preserve"> waarvan werkloosheidsuitkeringen</t>
  </si>
  <si>
    <r>
      <t xml:space="preserve">2.4. </t>
    </r>
    <r>
      <rPr>
        <b/>
        <sz val="10"/>
        <color theme="1"/>
        <rFont val="Arial"/>
        <family val="2"/>
      </rPr>
      <t>Rente-uitgaven</t>
    </r>
    <r>
      <rPr>
        <b/>
        <sz val="10"/>
        <color rgb="FF000000"/>
        <rFont val="Arial"/>
        <family val="2"/>
      </rPr>
      <t xml:space="preserve"> </t>
    </r>
  </si>
  <si>
    <r>
      <t xml:space="preserve">2.5. </t>
    </r>
    <r>
      <rPr>
        <b/>
        <sz val="10"/>
        <color theme="1"/>
        <rFont val="Arial"/>
        <family val="2"/>
      </rPr>
      <t>Subsidies</t>
    </r>
    <r>
      <rPr>
        <b/>
        <sz val="10"/>
        <color rgb="FF000000"/>
        <rFont val="Arial"/>
        <family val="2"/>
      </rPr>
      <t xml:space="preserve"> </t>
    </r>
  </si>
  <si>
    <r>
      <t xml:space="preserve">2.6. </t>
    </r>
    <r>
      <rPr>
        <b/>
        <sz val="10"/>
        <color theme="1"/>
        <rFont val="Arial"/>
        <family val="2"/>
      </rPr>
      <t>Bruto-investeringen in vaste activa</t>
    </r>
    <r>
      <rPr>
        <b/>
        <sz val="10"/>
        <color rgb="FF000000"/>
        <rFont val="Arial"/>
        <family val="2"/>
      </rPr>
      <t xml:space="preserve"> </t>
    </r>
  </si>
  <si>
    <r>
      <t xml:space="preserve">2.7. </t>
    </r>
    <r>
      <rPr>
        <b/>
        <sz val="10"/>
        <color theme="1"/>
        <rFont val="Arial"/>
        <family val="2"/>
      </rPr>
      <t>Kapitaaloverdrachten</t>
    </r>
  </si>
  <si>
    <r>
      <t xml:space="preserve">2.8. </t>
    </r>
    <r>
      <rPr>
        <b/>
        <sz val="10"/>
        <color theme="1"/>
        <rFont val="Arial"/>
        <family val="2"/>
      </rPr>
      <t>Andere</t>
    </r>
  </si>
  <si>
    <r>
      <t>2.3. S</t>
    </r>
    <r>
      <rPr>
        <b/>
        <sz val="11"/>
        <color theme="1"/>
        <rFont val="Calibri"/>
        <family val="2"/>
        <scheme val="minor"/>
      </rPr>
      <t xml:space="preserve">ociale uitkeringen </t>
    </r>
  </si>
  <si>
    <t>3. Overdrachten (uitgaven)</t>
  </si>
  <si>
    <t>3.1 Sociale zekerheid</t>
  </si>
  <si>
    <t>3.2 Lokale overheden</t>
  </si>
  <si>
    <t>3.3 Federaal, gemeenschapen en gewesten</t>
  </si>
  <si>
    <t>4. Overdrachten (inkomsten)</t>
  </si>
  <si>
    <t>Saldo</t>
  </si>
  <si>
    <t>ESR Correcties</t>
  </si>
  <si>
    <t>ESR Saldo</t>
  </si>
  <si>
    <t>Economische code
Code économique</t>
  </si>
  <si>
    <t>Code SEC</t>
  </si>
  <si>
    <t>Dont</t>
  </si>
  <si>
    <r>
      <t xml:space="preserve">1.1. </t>
    </r>
    <r>
      <rPr>
        <b/>
        <sz val="10"/>
        <color theme="1"/>
        <rFont val="Arial"/>
        <family val="2"/>
      </rPr>
      <t>Impôts sur la production et les importations</t>
    </r>
  </si>
  <si>
    <r>
      <t xml:space="preserve">1.2. </t>
    </r>
    <r>
      <rPr>
        <b/>
        <sz val="10"/>
        <color theme="1"/>
        <rFont val="Arial"/>
        <family val="2"/>
      </rPr>
      <t>Impôts courants sur le revenu, le patrimoine, etc.</t>
    </r>
  </si>
  <si>
    <r>
      <t xml:space="preserve">1.3. </t>
    </r>
    <r>
      <rPr>
        <b/>
        <sz val="10"/>
        <color theme="1"/>
        <rFont val="Arial"/>
        <family val="2"/>
      </rPr>
      <t>Impôts sur le capital</t>
    </r>
  </si>
  <si>
    <r>
      <t xml:space="preserve">1.4. </t>
    </r>
    <r>
      <rPr>
        <b/>
        <sz val="10"/>
        <color theme="1"/>
        <rFont val="Arial"/>
        <family val="2"/>
      </rPr>
      <t>Cotisations sociales</t>
    </r>
  </si>
  <si>
    <r>
      <t xml:space="preserve">1.5. </t>
    </r>
    <r>
      <rPr>
        <b/>
        <sz val="10"/>
        <color theme="1"/>
        <rFont val="Arial"/>
        <family val="2"/>
      </rPr>
      <t>Revenus de la propriété</t>
    </r>
  </si>
  <si>
    <r>
      <t xml:space="preserve">1.6. </t>
    </r>
    <r>
      <rPr>
        <b/>
        <sz val="10"/>
        <color theme="1"/>
        <rFont val="Arial"/>
        <family val="2"/>
      </rPr>
      <t>autres</t>
    </r>
  </si>
  <si>
    <r>
      <t>p.m.:</t>
    </r>
    <r>
      <rPr>
        <b/>
        <sz val="10"/>
        <color rgb="FF000000"/>
        <rFont val="Arial"/>
        <family val="2"/>
      </rPr>
      <t xml:space="preserve"> </t>
    </r>
    <r>
      <rPr>
        <b/>
        <sz val="10"/>
        <color theme="1"/>
        <rFont val="Arial"/>
        <family val="2"/>
      </rPr>
      <t xml:space="preserve">Charge fiscale
</t>
    </r>
    <r>
      <rPr>
        <sz val="10"/>
        <color theme="1"/>
        <rFont val="Arial"/>
        <family val="2"/>
      </rPr>
      <t>(D.2+D.5+D.61+D.91-D.995)</t>
    </r>
  </si>
  <si>
    <t>2.3. Dépenses sociales</t>
  </si>
  <si>
    <t>dont prestations de chômage</t>
  </si>
  <si>
    <r>
      <t xml:space="preserve">2.4. </t>
    </r>
    <r>
      <rPr>
        <b/>
        <sz val="10"/>
        <color theme="1"/>
        <rFont val="Arial"/>
        <family val="2"/>
      </rPr>
      <t>Dépenses d'intérêts</t>
    </r>
  </si>
  <si>
    <r>
      <t xml:space="preserve">2.5. </t>
    </r>
    <r>
      <rPr>
        <b/>
        <sz val="10"/>
        <color theme="1"/>
        <rFont val="Arial"/>
        <family val="2"/>
      </rPr>
      <t>Subventions</t>
    </r>
  </si>
  <si>
    <r>
      <t xml:space="preserve">2.6. </t>
    </r>
    <r>
      <rPr>
        <b/>
        <sz val="10"/>
        <color theme="1"/>
        <rFont val="Arial"/>
        <family val="2"/>
      </rPr>
      <t>Formation brute de capital fixe</t>
    </r>
  </si>
  <si>
    <r>
      <t xml:space="preserve">2.7. </t>
    </r>
    <r>
      <rPr>
        <b/>
        <sz val="10"/>
        <color theme="1"/>
        <rFont val="Arial"/>
        <family val="2"/>
      </rPr>
      <t>Transferts de capital</t>
    </r>
  </si>
  <si>
    <r>
      <t xml:space="preserve">2.8. </t>
    </r>
    <r>
      <rPr>
        <b/>
        <sz val="10"/>
        <color theme="1"/>
        <rFont val="Arial"/>
        <family val="2"/>
      </rPr>
      <t>Autres</t>
    </r>
  </si>
  <si>
    <t>3. Transferts (dépenses)</t>
  </si>
  <si>
    <t>3.1 Sécurité sociale</t>
  </si>
  <si>
    <t>3.2 Pouvoirs locaux</t>
  </si>
  <si>
    <t>3.3 Fédéral, communautés et régions</t>
  </si>
  <si>
    <t>4. Transferts (recettes)</t>
  </si>
  <si>
    <t>Solde</t>
  </si>
  <si>
    <t>Corrections SEC</t>
  </si>
  <si>
    <t>ESR-Code</t>
  </si>
  <si>
    <t>Lijst van maatregelen
Liste des mesures</t>
  </si>
  <si>
    <t>Beschrijving van direct belang
Description de la contribution directe</t>
  </si>
  <si>
    <r>
      <t xml:space="preserve">1. </t>
    </r>
    <r>
      <rPr>
        <b/>
        <sz val="10"/>
        <color theme="1"/>
        <rFont val="Arial"/>
        <family val="2"/>
      </rPr>
      <t>Recettes totales</t>
    </r>
  </si>
  <si>
    <t>Totaal uitgaven</t>
  </si>
  <si>
    <t>Dépenses totales</t>
  </si>
  <si>
    <t>dont</t>
  </si>
  <si>
    <t>2.1. Rémunération</t>
  </si>
  <si>
    <r>
      <t xml:space="preserve">2.2. </t>
    </r>
    <r>
      <rPr>
        <b/>
        <sz val="11"/>
        <color theme="1"/>
        <rFont val="Calibri"/>
        <family val="2"/>
        <scheme val="minor"/>
      </rPr>
      <t>Consommation intermédiaire</t>
    </r>
  </si>
  <si>
    <r>
      <t xml:space="preserve">p.m.: Belastingdruk 
</t>
    </r>
    <r>
      <rPr>
        <sz val="11"/>
        <color theme="1"/>
        <rFont val="Calibri"/>
        <family val="2"/>
        <scheme val="minor"/>
      </rPr>
      <t>(D.2+D.5+D.61+D.91-D.995)</t>
    </r>
  </si>
  <si>
    <t>*Report on Public Finances in 2015, pp. 52-65, https://ec.europa.eu/info/sites/info/files/file_import/ip014_en_2.pdf</t>
  </si>
  <si>
    <t xml:space="preserve">Uitgaven die integraal door de EU worden gefinancierd </t>
  </si>
  <si>
    <t>Dépenses entièrement financées par des fonds UE</t>
  </si>
  <si>
    <t>4.1 Sociale zekerheid</t>
  </si>
  <si>
    <t>4.2 Lokale overheden</t>
  </si>
  <si>
    <t>4.3 Federaal, gemeenschapen en gewesten</t>
  </si>
  <si>
    <t>Title</t>
  </si>
  <si>
    <t>Detailed description</t>
  </si>
  <si>
    <t>Year of first budgetary impact</t>
  </si>
  <si>
    <t>ESA</t>
  </si>
  <si>
    <t>One-off</t>
  </si>
  <si>
    <t>One-off type</t>
  </si>
  <si>
    <t>Accounting principle</t>
  </si>
  <si>
    <t>Adoption status</t>
  </si>
  <si>
    <t>….</t>
  </si>
  <si>
    <t>D.2: Taxes on production and imports</t>
  </si>
  <si>
    <t>Yes</t>
  </si>
  <si>
    <t>Accrual</t>
  </si>
  <si>
    <t>Already adopted</t>
  </si>
  <si>
    <t>D.5: Current taxes on income, wealth, etc</t>
  </si>
  <si>
    <t>No</t>
  </si>
  <si>
    <t>Tax amnesties (or similar)</t>
  </si>
  <si>
    <t>Cash</t>
  </si>
  <si>
    <t>Not yet adopted but credibly planned</t>
  </si>
  <si>
    <t>D.91: Capital taxes</t>
  </si>
  <si>
    <t>(Expected) introduction of new tax regulations</t>
  </si>
  <si>
    <t>Included in revenue projections but not known with sufficient details</t>
  </si>
  <si>
    <t>D.61: Social contributions</t>
  </si>
  <si>
    <t>Permanent change in the timing of recurrent rev/exp</t>
  </si>
  <si>
    <t>D.4: Property income</t>
  </si>
  <si>
    <t>Temporary change in the timing of recurrent rev/exp</t>
  </si>
  <si>
    <t>P.11+P.12+P.131+D.39+D.7+D.9 (other than D.91): Other</t>
  </si>
  <si>
    <t>Sales of non-financial assets</t>
  </si>
  <si>
    <t>D.1: Compensation of employees</t>
  </si>
  <si>
    <t>Unbalanced pension fund transfers</t>
  </si>
  <si>
    <t>P.2: Intermediate consumption</t>
  </si>
  <si>
    <t>Independent rulings or statistical revisions</t>
  </si>
  <si>
    <t>D.62+D.63+D.621+D.624+D.631: Social payments, of which, where applicable, unemployment benefits including cash benefits and in...</t>
  </si>
  <si>
    <t>Short-term emergency costs</t>
  </si>
  <si>
    <t>EDP D.41: Interest expenditure</t>
  </si>
  <si>
    <t>Other</t>
  </si>
  <si>
    <t>D.3: Subsidies</t>
  </si>
  <si>
    <t>P.51: Gross fixed capital formation</t>
  </si>
  <si>
    <t>D.9: Capital transfers</t>
  </si>
  <si>
    <t>D.29+D.4+D.5+D.7+P.52+P.53+K.2+D.8: Other (other than D.41)</t>
  </si>
  <si>
    <t xml:space="preserve">Totale investeringsuitgaven </t>
  </si>
  <si>
    <t>Maatregelen
Mesures</t>
  </si>
  <si>
    <t>Gedetailleerde beschrijving (1)
Description détaillée (1)</t>
  </si>
  <si>
    <t xml:space="preserve">Doelstelling (Uitgaven/ Inkomsten component)
ESR-code (2)
Objectif (composante dépenses/recettes)
Code SEC (2)
</t>
  </si>
  <si>
    <t>Boekhoudbeginsel
Principe comptable</t>
  </si>
  <si>
    <t>Stand van zaken betreffende invoering
État d'avancement de l'adoption</t>
  </si>
  <si>
    <t>Gevolgen voor begroting in miljoen EUR
Impact budgétaire en millions EUR</t>
  </si>
  <si>
    <t>1.</t>
  </si>
  <si>
    <t>2.</t>
  </si>
  <si>
    <t>3.</t>
  </si>
  <si>
    <t>4.</t>
  </si>
  <si>
    <t>5.</t>
  </si>
  <si>
    <t>6.</t>
  </si>
  <si>
    <t>7.</t>
  </si>
  <si>
    <t>8.</t>
  </si>
  <si>
    <t>9.</t>
  </si>
  <si>
    <t>10.</t>
  </si>
  <si>
    <t>…</t>
  </si>
  <si>
    <t>Totaal
Total</t>
  </si>
  <si>
    <t>(1) met een minimaal begrotingseffect van 0,05 % van het bbp / avec un impact minimal de 0,01 % du PIB</t>
  </si>
  <si>
    <t>Methodological aspects</t>
  </si>
  <si>
    <t>Schattingsmethode
Technique d'estimation</t>
  </si>
  <si>
    <t>Relevante factoren van de gehanteerde techniek
Élements pertinents du technique utilisé</t>
  </si>
  <si>
    <t>Veronderstellingen
Hypothèses</t>
  </si>
  <si>
    <t>Tool n. 1</t>
  </si>
  <si>
    <t>Tool n. 2</t>
  </si>
  <si>
    <t>Stap in het budgettaire proces waarvoor het gebruikt werd
Étape du processus budgétaire pour lequel il a été utilisé (1)</t>
  </si>
  <si>
    <t>(1) Schattingsmethodes kunnen gebruikt zijn :</t>
  </si>
  <si>
    <t>- bij macro-economische prognoses</t>
  </si>
  <si>
    <t>- bij het schatten van uitgaven en inkomsten bij het scenario van ongewijzigd beleid</t>
  </si>
  <si>
    <t>- bij het schatten van de verdelingseffecten van de belangrijkste uitgaven en inkomstenmaatregelen</t>
  </si>
  <si>
    <t>- bij het kwantificeren van uitgaven en inkomstenmaatregelen die opgenomen moeten worden in de ontwerpbegroting</t>
  </si>
  <si>
    <t>- bij het schatten hoe hervormingen opgenomen in het DBP zich richten op targets gesteld door de Strategie van de Unie inzake groei, jobs en CSR's</t>
  </si>
  <si>
    <t>(1) Techniques d'estimation peuvent être appliqués :</t>
  </si>
  <si>
    <t>- pour des prévisions macroéconomiques</t>
  </si>
  <si>
    <t>- pour estimer des dépenses et des revenus dans l'hypothèse d'une politique inchangée</t>
  </si>
  <si>
    <t>- pour estimer l'effet redistributif attendu des principales mesures en dépense ou en recette;</t>
  </si>
  <si>
    <t>- pour quantier les mesures en dépense ou en recette qui doivent être intégrées dans le projet de budget</t>
  </si>
  <si>
    <t>- pour estimer comment les reformes intégrées dans le DBP se dirigent vers les targets fixés par la Stratégie de l'Union concernant la croissance, les emplois et CSR's</t>
  </si>
  <si>
    <t xml:space="preserve">(2) 
Aan de inkomstenzijde moet worden vermeld of de maatregel betrekking heeft op:
o  belastingen op productie en invoer (ESR-code: D.2)
o  belastingen op inkomen, vermogen enz. (ESR-code: D.5)
o  vermogensheffingen (ESR-code: D.91)
o  sociale premies (ESR-code: D.61)
o  inkomen uit vermogen (ESR-code: D.4)
o  overige (ESR-code: P.11+P.12+P.131+D.39+D.7+D.9 (andere dan D.91))
Aan de uitgavenzijde moet worden vermeld of de maatregel betrekking heeft op:
o  beloning van werknemers (ESR-code: D.1)
o  intermediair verbruik (ESR-code: P.2)
o  sociale premies (andere sociale uitkeringen dan sociale overdrachten in natura en sociale overdrachten in natura via marktproducenten; ESR-codes: D.62, D.632), waarvan, indien van toepassing, werkloosheidsuitkeringen met inbegrip van uitkeringen in geld en in natura ook moeten worden vermeld.
o  rente-uitgaven (ESR-code: D.41)
o  subsidies (ESR-code: D.3)
o  investeringen in vaste activa (bruto) (ESR-code: P.51g)
o  kapitaaloverdrachten (ESR-code: D.9)
o  overige (ESR-code: D.29 + D.4 (met uitsluiting van D.41) + D.5 + D.7 + P.52 + P.53 + NP + D.8)
Dans le volet des recettes, il y a lieu d'indiquer si la mesure cible:
o  les impôts sur la production et les importations (code SEC:  D.2)
o  les impôts courants sur le revenu, le patrimoine, etc. (code SEC:  D.5)
o  les impôts en capital (code SEC:  D.91)
o  les cotisations sociales (code SEC:  D.61)
o  les revenus de la propriété (code SEC:  D.4)
o  autres (code SEC: P.11+P.12+P.131+D.39+D.7+D.9 {autres que D.91})
Dans le volet des dépenses, il y a lieu d'indiquer si la mesure cible:
o  les rémunérations des salariés (code SEC:  D.1)
o  la consommation intermédiaire (code SEC:  P.2)
o  les versements sociaux (prestations sociales autres que transferts sociaux en nature et transferts sociaux en nature par l’intermédiaire de producteurs marchands, codes SEC: D.62, D.632), parmi lesquels, le cas échéant, les allocations de chômage, y compris les prestations en espèces et les transferts sociaux en nature, devraient également être précisés.
o  les dépenses d'intérêts (code SEC:  D.41)
o  les subventions (code SEC: D.3)
o  la formation brute de capital fixe (code SEC:  P.51g)
o  les transferts en capital (code SEC:  D.9)
o  autres (code SEC: D.29 + D.4 (autres que D.41) + D.5 + D.7 + P.52 + P.53 + NP + D.8)
</t>
  </si>
  <si>
    <t>Dépenses totales des investissements</t>
  </si>
  <si>
    <t>[choisissez entre:]</t>
  </si>
  <si>
    <r>
      <t>[choisissez entre:</t>
    </r>
    <r>
      <rPr>
        <sz val="11"/>
        <color rgb="FFFF0000"/>
        <rFont val="Calibri"/>
        <family val="2"/>
        <scheme val="minor"/>
      </rPr>
      <t>]</t>
    </r>
  </si>
  <si>
    <t>Covid-19-measures excluded</t>
  </si>
  <si>
    <t>D.62, D362 Social benefits (social benefits other than social transfers in kind and social transfers in kind via market producers) of which, where applicable, unemployment benefits including in cash and in kind must also be reported.</t>
  </si>
  <si>
    <t>D.41 Interest</t>
  </si>
  <si>
    <t>D.3 Subsidies</t>
  </si>
  <si>
    <t>P.51g investment expenditure: gross fixed capital formation</t>
  </si>
  <si>
    <t>D.9 capital transfers</t>
  </si>
  <si>
    <t>D.29 + D.4 (excluding D.41) + D.5 + D.7 + P.52 + P.53 + NP + D.8): others</t>
  </si>
  <si>
    <t>Concerning
Revenues:</t>
  </si>
  <si>
    <t>Concerning 
expenditures:</t>
  </si>
  <si>
    <t>waarvan de investeringsuitgaven</t>
  </si>
  <si>
    <t>dont dépenses d'investissement</t>
  </si>
  <si>
    <t>*Waarvan gedekt door andere EU-fondsen</t>
  </si>
  <si>
    <t>*Dont financées par des autres fonds européens</t>
  </si>
  <si>
    <t>Table of the RRF impact on programme's projections - GRANTS</t>
  </si>
  <si>
    <t>RRF GRANTS as included in the revenue projections</t>
  </si>
  <si>
    <t>Cash disbursements of RRF GRANTS from EU</t>
  </si>
  <si>
    <t>Compensation of employees D.1</t>
  </si>
  <si>
    <t>Intermediate consumption P.2</t>
  </si>
  <si>
    <t>Social payments D.62+D.632</t>
  </si>
  <si>
    <t>Interest expenditure D.41</t>
  </si>
  <si>
    <t>Subsidies, payable D.3</t>
  </si>
  <si>
    <t>Current transfers D.7</t>
  </si>
  <si>
    <t>TOTAL CURRENT EXPENDITURE</t>
  </si>
  <si>
    <t>Gross fixed capital formation P.51g</t>
  </si>
  <si>
    <t>Capital transfers D.9</t>
  </si>
  <si>
    <t>TOTAL CAPITAL EXPENDITURE</t>
  </si>
  <si>
    <t>Reduction in tax revenue</t>
  </si>
  <si>
    <r>
      <t>Other costs with impac</t>
    </r>
    <r>
      <rPr>
        <b/>
        <sz val="11"/>
        <rFont val="Arial"/>
        <family val="2"/>
      </rPr>
      <t>t on revenue</t>
    </r>
  </si>
  <si>
    <t>Financial transactions</t>
  </si>
  <si>
    <r>
      <rPr>
        <vertAlign val="superscript"/>
        <sz val="11"/>
        <color theme="1"/>
        <rFont val="Arial"/>
        <family val="2"/>
      </rPr>
      <t>1</t>
    </r>
    <r>
      <rPr>
        <sz val="11"/>
        <color theme="1"/>
        <rFont val="Arial"/>
        <family val="2"/>
      </rPr>
      <t xml:space="preserve"> This covers costs that are not recorded as expenditure in national accounts</t>
    </r>
  </si>
  <si>
    <t>Bold: required information</t>
  </si>
  <si>
    <r>
      <t xml:space="preserve">Table on the RRF impact on programme's projections - </t>
    </r>
    <r>
      <rPr>
        <b/>
        <sz val="12"/>
        <color theme="3"/>
        <rFont val="Calibri"/>
        <family val="2"/>
        <scheme val="minor"/>
      </rPr>
      <t>LOANS</t>
    </r>
  </si>
  <si>
    <t>Disbursements of RRF LOANS from EU</t>
  </si>
  <si>
    <t>Repayments of RRF LOANS to EU</t>
  </si>
  <si>
    <r>
      <t>Other costs with im</t>
    </r>
    <r>
      <rPr>
        <b/>
        <sz val="11"/>
        <rFont val="Arial"/>
        <family val="2"/>
      </rPr>
      <t>pact on</t>
    </r>
    <r>
      <rPr>
        <b/>
        <sz val="12"/>
        <rFont val="Calibri"/>
        <family val="2"/>
        <scheme val="minor"/>
      </rPr>
      <t xml:space="preserve"> revenue</t>
    </r>
  </si>
  <si>
    <t>*Waarvan gefinancierd door RRF</t>
  </si>
  <si>
    <t>*Dont financées par RRF</t>
  </si>
  <si>
    <t>Total</t>
  </si>
  <si>
    <t>Discretionary measures adopted/announced in response to the energy crisis</t>
  </si>
  <si>
    <t>Beschrijving
Description</t>
  </si>
  <si>
    <t>ESR Code (Uitgaven /Inkomsten component)
Code SEC (composante dépenses/recettes)</t>
  </si>
  <si>
    <t>Budgettaire impact (In mio)
Impact budgétaire (En mio)</t>
  </si>
  <si>
    <r>
      <rPr>
        <b/>
        <sz val="11"/>
        <color theme="1"/>
        <rFont val="Calibri"/>
        <family val="2"/>
        <scheme val="minor"/>
      </rPr>
      <t>Guidelines:</t>
    </r>
    <r>
      <rPr>
        <sz val="11"/>
        <color theme="1"/>
        <rFont val="Calibri"/>
        <family val="2"/>
        <scheme val="minor"/>
      </rPr>
      <t xml:space="preserve">
The</t>
    </r>
    <r>
      <rPr>
        <b/>
        <sz val="11"/>
        <color theme="1"/>
        <rFont val="Calibri"/>
        <family val="2"/>
        <scheme val="minor"/>
      </rPr>
      <t xml:space="preserve"> budgetary targets </t>
    </r>
    <r>
      <rPr>
        <sz val="11"/>
        <color theme="1"/>
        <rFont val="Calibri"/>
        <family val="2"/>
        <scheme val="minor"/>
      </rPr>
      <t xml:space="preserve">for the general government balance, </t>
    </r>
    <r>
      <rPr>
        <b/>
        <sz val="11"/>
        <color theme="1"/>
        <rFont val="Calibri"/>
        <family val="2"/>
        <scheme val="minor"/>
      </rPr>
      <t>broken-down by sub-sector</t>
    </r>
    <r>
      <rPr>
        <sz val="11"/>
        <color theme="1"/>
        <rFont val="Calibri"/>
        <family val="2"/>
        <scheme val="minor"/>
      </rPr>
      <t xml:space="preserve"> of the general government 
(central government, state or</t>
    </r>
    <r>
      <rPr>
        <b/>
        <sz val="11"/>
        <color theme="1"/>
        <rFont val="Calibri"/>
        <family val="2"/>
        <scheme val="minor"/>
      </rPr>
      <t xml:space="preserve"> regional government </t>
    </r>
    <r>
      <rPr>
        <sz val="11"/>
        <color theme="1"/>
        <rFont val="Calibri"/>
        <family val="2"/>
        <scheme val="minor"/>
      </rPr>
      <t xml:space="preserve">for Member States with federal or largely decentralized 
institutional arrangements, local government and social security) should be presented in the corresponding tables.
In order to assess whether the DBP complies with the budgetary policy obligations laid down in the SGP, structural budgetary targets and </t>
    </r>
    <r>
      <rPr>
        <b/>
        <sz val="11"/>
        <color theme="1"/>
        <rFont val="Calibri"/>
        <family val="2"/>
        <scheme val="minor"/>
      </rPr>
      <t xml:space="preserve">one-off and other temporary measures are also among the required information </t>
    </r>
    <r>
      <rPr>
        <sz val="11"/>
        <color theme="1"/>
        <rFont val="Calibri"/>
        <family val="2"/>
        <scheme val="minor"/>
      </rPr>
      <t>in this section.</t>
    </r>
  </si>
  <si>
    <t>Guidelines on the format and content of draft budgetary plans, economic partnership programmes and debt issuance reports.</t>
  </si>
  <si>
    <t>https://ec.europa.eu/economy_finance/economic_governance/sgp/pdf/coc/2014-11-07_two_pack_coc_amended_en.pdf</t>
  </si>
  <si>
    <r>
      <rPr>
        <b/>
        <sz val="11"/>
        <color theme="1"/>
        <rFont val="Calibri"/>
        <family val="2"/>
        <scheme val="minor"/>
      </rPr>
      <t>Guidelines:</t>
    </r>
    <r>
      <rPr>
        <sz val="11"/>
        <color theme="1"/>
        <rFont val="Calibri"/>
        <family val="2"/>
        <scheme val="minor"/>
      </rPr>
      <t xml:space="preserve">
To allow for a comprehensive understanding of the government balance and of the budgetary strategy in general,</t>
    </r>
    <r>
      <rPr>
        <b/>
        <sz val="11"/>
        <color theme="1"/>
        <rFont val="Calibri"/>
        <family val="2"/>
        <scheme val="minor"/>
      </rPr>
      <t xml:space="preserve"> information should be provided on expenditure and revenue targets and on their main components.</t>
    </r>
    <r>
      <rPr>
        <sz val="11"/>
        <color theme="1"/>
        <rFont val="Calibri"/>
        <family val="2"/>
        <scheme val="minor"/>
      </rPr>
      <t xml:space="preserve">
Each Member State should appropriately define </t>
    </r>
    <r>
      <rPr>
        <b/>
        <sz val="11"/>
        <color theme="1"/>
        <rFont val="Calibri"/>
        <family val="2"/>
        <scheme val="minor"/>
      </rPr>
      <t>a scenario for expenditure and revenue at unchanged policies for the forthcoming year (i.e. pre-budget, excluding the new measures that have been proposed in the context of the budgetary process) and make public the underlying assumptions, methodologies and relevant parameters. The 'no-policy change' assumption involves the extrapolation of revenue and expenditure trends before adding the impact of discretionary budgetary measures decided in the context of the budgetary process for the forthcoming year</t>
    </r>
  </si>
  <si>
    <r>
      <rPr>
        <b/>
        <sz val="11"/>
        <color theme="1"/>
        <rFont val="Calibri"/>
        <family val="2"/>
        <scheme val="minor"/>
      </rPr>
      <t>Guidelines:
The expenditure benchmark</t>
    </r>
    <r>
      <rPr>
        <sz val="11"/>
        <color theme="1"/>
        <rFont val="Calibri"/>
        <family val="2"/>
        <scheme val="minor"/>
      </rPr>
      <t xml:space="preserve"> applies to an expenditure aggregate that</t>
    </r>
    <r>
      <rPr>
        <b/>
        <sz val="11"/>
        <color theme="1"/>
        <rFont val="Calibri"/>
        <family val="2"/>
        <scheme val="minor"/>
      </rPr>
      <t xml:space="preserve"> excludes </t>
    </r>
    <r>
      <rPr>
        <sz val="11"/>
        <color theme="1"/>
        <rFont val="Calibri"/>
        <family val="2"/>
        <scheme val="minor"/>
      </rPr>
      <t xml:space="preserve">interest expenditure, </t>
    </r>
    <r>
      <rPr>
        <b/>
        <sz val="11"/>
        <color theme="1"/>
        <rFont val="Calibri"/>
        <family val="2"/>
        <scheme val="minor"/>
      </rPr>
      <t>expenditure on EU programmes 
fully matched by EU funds revenue</t>
    </r>
    <r>
      <rPr>
        <sz val="11"/>
        <color theme="1"/>
        <rFont val="Calibri"/>
        <family val="2"/>
        <scheme val="minor"/>
      </rPr>
      <t xml:space="preserve">, and cyclical elements of unemployment benefit expenditure. </t>
    </r>
    <r>
      <rPr>
        <b/>
        <sz val="11"/>
        <color theme="1"/>
        <rFont val="Calibri"/>
        <family val="2"/>
        <scheme val="minor"/>
      </rPr>
      <t xml:space="preserve">In addition, nationally-financed government investment is averaged over a four-year period </t>
    </r>
    <r>
      <rPr>
        <sz val="11"/>
        <color theme="1"/>
        <rFont val="Calibri"/>
        <family val="2"/>
        <scheme val="minor"/>
      </rPr>
      <t>to smooth the impact of any large investment projects.
In order to avoid a (partial) double-counting of investment expenditure matched by EU funds that are excluded from the expenditure aggregate and in line with the purpose outlined in the Code of Conduct on the SGP</t>
    </r>
    <r>
      <rPr>
        <b/>
        <sz val="11"/>
        <color theme="1"/>
        <rFont val="Calibri"/>
        <family val="2"/>
        <scheme val="minor"/>
      </rPr>
      <t>, only investments that are not matched by EU funds are smoothed.</t>
    </r>
    <r>
      <rPr>
        <sz val="11"/>
        <color theme="1"/>
        <rFont val="Calibri"/>
        <family val="2"/>
        <scheme val="minor"/>
      </rPr>
      <t xml:space="preserve"> Given that EU-funded investments are deducted from the expenditure aggregate, there is no need for smoothing them.</t>
    </r>
  </si>
  <si>
    <t>waarvan energiemaatregelen</t>
  </si>
  <si>
    <t>dont mesures énergétiques</t>
  </si>
  <si>
    <t>waarvan overige eenmalige maatregelen (*)</t>
  </si>
  <si>
    <t>dont autres mesures one-off (*)</t>
  </si>
  <si>
    <t>One-offs</t>
  </si>
  <si>
    <t>Table on the stock of guarantees adopted/announced according to the Programme</t>
  </si>
  <si>
    <t>Measures</t>
  </si>
  <si>
    <t>Date of adoption</t>
  </si>
  <si>
    <t>Maximum amount of contingent liabilities             (in million euros)</t>
  </si>
  <si>
    <t>Estimated  take-up          (in million euros)</t>
  </si>
  <si>
    <t>In response to COVID-19</t>
  </si>
  <si>
    <t xml:space="preserve">Subtotal     </t>
  </si>
  <si>
    <t>In response to the energy crisis*</t>
  </si>
  <si>
    <t>Subtotal</t>
  </si>
  <si>
    <t>Others</t>
  </si>
  <si>
    <t xml:space="preserve">Subtotal </t>
  </si>
  <si>
    <t>2023
(1)</t>
  </si>
  <si>
    <t>2024
ongewijzigd beleid
à politique inchangée
(2)</t>
  </si>
  <si>
    <t>2024
maatregelen
mesures
(3)</t>
  </si>
  <si>
    <t>2024
na maatregelen
après mesures
(4)=(2)+(3)</t>
  </si>
  <si>
    <t>*Waarvan regionaal gefinancierd</t>
  </si>
  <si>
    <t>*Dont financées au niveau régional</t>
  </si>
  <si>
    <t xml:space="preserve">If it concerns a Covid-19 measure, please introduce the label “COVID: …” 
If it concerns an energy measure, please introduce the label “ENERGY: …”
If it concerns a refugee measure, please introduce the label “REFUGEES: …” </t>
  </si>
  <si>
    <t>Label</t>
  </si>
  <si>
    <t>#covid-19</t>
  </si>
  <si>
    <t>#energy</t>
  </si>
  <si>
    <t>#refugees</t>
  </si>
  <si>
    <t>In million EUR</t>
  </si>
  <si>
    <t>Garanties</t>
  </si>
  <si>
    <t>waaronder Covid-gerelateerd</t>
  </si>
  <si>
    <t xml:space="preserve">dont liées au Covid-19 </t>
  </si>
  <si>
    <t>waaronder de financiële sector</t>
  </si>
  <si>
    <t>dont secteur financier</t>
  </si>
  <si>
    <t>Wind down the energy support measures in force by the end of 2023, using the related savings to reduce the government deficit. Should renewed energy price increases necessitate support measures, ensure that these are targeted at protecting vulnerable households and firms, fiscally affordable, and preserve incentives for energy savings. 
Ensure prudent fiscal policy, in particular by limiting the nominal increase in nationally financed net primary expenditure in 2024 to not more than 2%.
Preserve nationally financed public investment and ensure the effective absorption of RRF grants and other EU funds, in particular to foster the green and digital
transitions.
For the period beyond 2024, continue to pursue a medium-term fiscal strategy of gradual and sustainable consolidation, combined with investments and reforms
conducive to higher sustainable growth, to achieve a prudent medium-term fiscal position.
Strengthen efforts to improve the efficiency of long-term care. Pursue the reform of the taxation and benefits system to reduce disincentives to work by shifting the tax burden away from labour and by simplifying the tax and benefits system. Review tax expenditures to reduce their economic, social and environmental harmful impact.</t>
  </si>
  <si>
    <t>Ensure an effective governance to allow for a swift and steady implementation of its recovery and resilience plan. Swiftly finalise the REPowerEU chapter with a view to rapidly starting its implementation. Proceed with the speedy implementation of cohesion policy programmes, in close complementarity and synergy with the recovery and resilience plan.</t>
  </si>
  <si>
    <t>Address labour shortages and skills mismatches, in particular by strengthening activation policies to integrate disadvantaged groups into the labour market. Improve the performance and equity of the education and training systems and continue reforms to strengthen the teaching profession.</t>
  </si>
  <si>
    <t>Reduce overall reliance on fossil fuels by stepping up energy efficiency improvements and the reduction of fossil fuel use in buildings, by further stimulating the decarbonisation of industry and by promoting the use and supply of public transport as well as soft mobility. Accelerate the deployment of renewable energies and related grid infrastructure by further streamlining the permitting procedures, including by reducing the length of appeal procedures, and by adopting legal frameworks to further boost investments in renewable energy installations and facilitate energy sharing. Step up policy efforts aimed at the provision and acquisition of the skills needed for the green transition.</t>
  </si>
  <si>
    <t>fiscal costs related to people fleeing Ukraine</t>
  </si>
  <si>
    <t>CSR nummer
Numéro CSR</t>
  </si>
  <si>
    <t xml:space="preserve">If it concerns an energy measure, please introduce the label “ENERGY: …”
If it concerns a refugee measure, please introduce the label “REFUGEES: …” </t>
  </si>
  <si>
    <t>ESR Code (Uitgaven/Inkomsten component)
Code SEC (composante dépenses/recettes)</t>
  </si>
  <si>
    <t>Revenue from RRF grants (in million euros)</t>
  </si>
  <si>
    <t>Expenditure financed by RRF grants (in million euros)</t>
  </si>
  <si>
    <r>
      <t>Other costs financed by RRF grants (in million euros)</t>
    </r>
    <r>
      <rPr>
        <b/>
        <vertAlign val="superscript"/>
        <sz val="11"/>
        <color theme="0"/>
        <rFont val="Arial"/>
        <family val="2"/>
      </rPr>
      <t>1</t>
    </r>
  </si>
  <si>
    <t>Cash flow from RRF loans projected in the programme (in million euros)</t>
  </si>
  <si>
    <t>Expenditure financed by RRF loans (in million euros)</t>
  </si>
  <si>
    <r>
      <t>Other costs financed by RRF loans (in million euros)</t>
    </r>
    <r>
      <rPr>
        <b/>
        <vertAlign val="superscript"/>
        <sz val="11"/>
        <color theme="0"/>
        <rFont val="Arial"/>
        <family val="2"/>
      </rPr>
      <t>1</t>
    </r>
  </si>
  <si>
    <r>
      <t>"Member States should provide information on:</t>
    </r>
    <r>
      <rPr>
        <i/>
        <sz val="11"/>
        <color rgb="FF3696AC"/>
        <rFont val="Calibri"/>
        <family val="2"/>
        <scheme val="minor"/>
      </rPr>
      <t xml:space="preserve"> (i) the annual budgetary costs related to persons fleeing Ukraine, spelled out in terms of the main ESA category(-ies) that is (are) directly affected; and, </t>
    </r>
    <r>
      <rPr>
        <i/>
        <sz val="11"/>
        <color theme="1"/>
        <rFont val="Calibri"/>
        <family val="2"/>
        <scheme val="minor"/>
      </rPr>
      <t>(ii) the annual number of people hosted. </t>
    </r>
    <r>
      <rPr>
        <i/>
        <sz val="11"/>
        <color rgb="FF3696AC"/>
        <rFont val="Calibri"/>
        <family val="2"/>
        <scheme val="minor"/>
      </rPr>
      <t>These budgetary costs should be limited to those directly linked to and as the immediate consequence of the unprecedented influx of persons fleeing Ukraine."</t>
    </r>
    <r>
      <rPr>
        <i/>
        <sz val="11"/>
        <color theme="1"/>
        <rFont val="Calibri"/>
        <family val="2"/>
        <scheme val="minor"/>
      </rPr>
      <t xml:space="preserve">  </t>
    </r>
  </si>
  <si>
    <t>This table covers only new measures taken in the context of the 2024 budget preparation!</t>
  </si>
  <si>
    <t>To calculate the expenditure benchmark, the Commission always requests data on discretionary revenue measures. These include both new and old measures. It is again the incremental impact compared to the previous year that should be mentioned here.</t>
  </si>
  <si>
    <t>waarvan maatregelen gelinkt aan de opvang van vluchtelingen uit Oekraïne</t>
  </si>
  <si>
    <r>
      <rPr>
        <b/>
        <sz val="11"/>
        <color theme="1"/>
        <rFont val="Calibri"/>
        <family val="2"/>
        <scheme val="minor"/>
      </rPr>
      <t>Guidelines:</t>
    </r>
    <r>
      <rPr>
        <sz val="11"/>
        <color theme="1"/>
        <rFont val="Calibri"/>
        <family val="2"/>
        <scheme val="minor"/>
      </rPr>
      <t xml:space="preserve">
Bearing in mind the conditions and criteria to establish the expenditure growth to be assessed in accordance with Article 5(1) of Regulation 1466/97, which defines  an expenditure benchmark, the DBP also presents the planned growth of government expenditure which receives a special treatment in the computation of the expenditure benchmark.</t>
    </r>
  </si>
  <si>
    <t>in million euros</t>
  </si>
  <si>
    <t>Description of discretionary measures included in the 2024 draft budget</t>
  </si>
  <si>
    <t>dont mesures liées à l'accueil des réfugiés d'Ukraine</t>
  </si>
  <si>
    <r>
      <rPr>
        <b/>
        <sz val="11"/>
        <color theme="1"/>
        <rFont val="Calibri"/>
        <family val="2"/>
        <scheme val="minor"/>
      </rPr>
      <t>Guidelines:</t>
    </r>
    <r>
      <rPr>
        <sz val="11"/>
        <color theme="1"/>
        <rFont val="Calibri"/>
        <family val="2"/>
        <scheme val="minor"/>
      </rPr>
      <t xml:space="preserve">
Information on budgetary targets could be complemented with data on contingent liabilities that could affect the medium-term government debt position.</t>
    </r>
  </si>
  <si>
    <t>[select from]</t>
  </si>
  <si>
    <t>This table should be completed in English or French!</t>
  </si>
  <si>
    <r>
      <rPr>
        <b/>
        <sz val="11"/>
        <color theme="1"/>
        <rFont val="Calibri"/>
        <family val="2"/>
        <scheme val="minor"/>
      </rPr>
      <t>Guidelines:</t>
    </r>
    <r>
      <rPr>
        <sz val="11"/>
        <color theme="1"/>
        <rFont val="Calibri"/>
        <family val="2"/>
        <scheme val="minor"/>
      </rPr>
      <t xml:space="preserve">
Table 5 describes and summarizes the discretionary measures in the process of being adopted by the different sub-sectors to reach the budgetary targets.
These table should contain an exhaustive technical description of the measures being taken by the different sub-sectors, together with information concerning the motivation, the design and the implementation of the measure. The target of the budgetary measure should also be detailed, in ESA terms, specifying whether it is a discretionary expenditure or revenue measure. Furthermore, the precise component of the expenditure or revenue side targeted by the discretionary measure should also be specified. This will make the comparison between the targets and the no-policy-change outcomes feasible.
The time profile of the measures should be specified in order to distinguish measures with a transitory budgetary effect that does not lead to a sustained change in the intertemporal budgetary position (i.e. in the permanent level of revenues or expenditure) from those having a permanent budgetary effect that leads to a sustained change in the intertemporal budgetary position (i.e. in the permanent level of revenues or expenditure).
To the extent possible, smaller measures affecting the same revenue/expenditure category could be meaningfully grouped together.
DBPs should also contain information on the estimated budgetary impact of discretionary measures at the level of each sub-sector. The budgetary impact of all measures is to be recorded in terms of the incremental impact –as opposed to recording the budgetary impact in terms of levels- compared to the previous year baseline projection. This implies that simple permanent measures should be recorded as having an effect of +/- X in the year(s) they are introduced and zero otherwise, i.e. the overall impact on the level of revenues or expenditures must not cancel out. If the impact of a measure varies over time, only the incremental impact should be recorded. By their nature, one-off measures should be always recorded as having an effect of +/-X in the year of the first budgetary impact and -/+ X in the following year, i.e. the overall impact on the level of revenues or expenditures in two consecutive years must be zero.
Depending on each specific measure, Member States should adapt the dimension of these three tables accordingly, so they contain as many columns as needed to reflect the complete budgetary impact over time.</t>
    </r>
  </si>
  <si>
    <t>[select from:]</t>
  </si>
  <si>
    <t>(=link between unchanged policy and targets)</t>
  </si>
  <si>
    <t>Measures smaller than 0.01% of GDP should be grouped by ESA code</t>
  </si>
  <si>
    <t>Measures ordered by category (ESA code) and in order of importance</t>
  </si>
  <si>
    <r>
      <t xml:space="preserve">This table covers new and old </t>
    </r>
    <r>
      <rPr>
        <b/>
        <u val="single"/>
        <sz val="11"/>
        <color rgb="FFFF0000"/>
        <rFont val="Calibri"/>
        <family val="2"/>
        <scheme val="minor"/>
      </rPr>
      <t>revenue</t>
    </r>
    <r>
      <rPr>
        <b/>
        <sz val="11"/>
        <color rgb="FFFF0000"/>
        <rFont val="Calibri"/>
        <family val="2"/>
        <scheme val="minor"/>
      </rPr>
      <t xml:space="preserve"> measures</t>
    </r>
  </si>
  <si>
    <r>
      <t xml:space="preserve">The </t>
    </r>
    <r>
      <rPr>
        <u val="single"/>
        <sz val="11"/>
        <rFont val="Calibri"/>
        <family val="2"/>
        <scheme val="minor"/>
      </rPr>
      <t>incremental</t>
    </r>
    <r>
      <rPr>
        <sz val="11"/>
        <rFont val="Calibri"/>
        <family val="2"/>
        <scheme val="minor"/>
      </rPr>
      <t xml:space="preserve"> impact (of recent or earlier measures) compared to the previous year should be mentioned. </t>
    </r>
  </si>
  <si>
    <t>From 2022 onwards, impact should be filled in. The 2021 column serves only for one-offs.</t>
  </si>
  <si>
    <t xml:space="preserve"> By their nature, one-off measures should be always recorded as having an effect of +/-X in the year of the first budgetary impact and -/+ X in the following year, i.e. the overall impact on the level of revenues or expenditures in two consecutive years must be zero.</t>
  </si>
  <si>
    <r>
      <rPr>
        <b/>
        <sz val="11"/>
        <color theme="1"/>
        <rFont val="Calibri"/>
        <family val="2"/>
        <scheme val="minor"/>
      </rPr>
      <t>Additional information requested by COM</t>
    </r>
    <r>
      <rPr>
        <sz val="11"/>
        <color theme="1"/>
        <rFont val="Calibri"/>
        <family val="2"/>
        <scheme val="minor"/>
      </rPr>
      <t xml:space="preserve">
Euro area Member States are invited to report on public guarantees, using the same table as in last surveillance rounds. As in previous rounds, we are particularly interested in guarantees provided as part of the COVID-19 response, but the table could also usefully report on new state guarantees securing collateral or ‘margin’ in energy futures markets. The data should refer to actual latest available data, not projections, clearly indicating the time to which the data refers to.</t>
    </r>
  </si>
  <si>
    <r>
      <rPr>
        <b/>
        <sz val="11"/>
        <rFont val="Calibri"/>
        <family val="2"/>
        <scheme val="minor"/>
      </rPr>
      <t>Guidelines:</t>
    </r>
    <r>
      <rPr>
        <sz val="11"/>
        <rFont val="Calibri"/>
        <family val="2"/>
        <scheme val="minor"/>
      </rPr>
      <t xml:space="preserve">
</t>
    </r>
  </si>
  <si>
    <t>To calculate the expenditure benchmark, the Commission always requests data on one-offs. These include both new and old measures. In addition, there may also be one-offs that do not involve real "measures" but still involve a one-off revenue/expenditure. It is again the incremental impact compared to the previous year that should be mentioned here.</t>
  </si>
  <si>
    <t>Additional information requested by COM</t>
  </si>
  <si>
    <t>In addition, as has been the practice since the submission of the 2021 Stability and Convergence Programmes, euro area Member States are asked to report on their plans for the RRF flows by filling in the table agreed with the EFC-Alternates. The Commission insists on providing the data for the tables on RRF-related grants and loans for the period until 2024 (included). The provision of data for the period after 2024 is optional; to be provided if available. Moreover, the Commission also considers it essential that outcome data reported in the table is consistent with to data reported to Eurostat in the context of the EDP notification.</t>
  </si>
  <si>
    <r>
      <rPr>
        <b/>
        <sz val="11"/>
        <color theme="1"/>
        <rFont val="Calibri"/>
        <family val="2"/>
        <scheme val="minor"/>
      </rPr>
      <t>Additional information requested by COM</t>
    </r>
    <r>
      <rPr>
        <i/>
        <sz val="11"/>
        <color theme="1"/>
        <rFont val="Calibri"/>
        <family val="2"/>
        <scheme val="minor"/>
      </rPr>
      <t xml:space="preserve">
"Member States are also invited to report on the budgetary impact of measures adopted to counter the economic and social impact of the increase in energy prices, as well as on the budgetary impact of new taxes on windfall profits of energy producers."</t>
    </r>
  </si>
  <si>
    <t>Description of measures with an impact greater than 0.01% of GDP</t>
  </si>
  <si>
    <t>MAATREGELEN REGEERAKKOORD</t>
  </si>
  <si>
    <t>Fiscaliteit - hervormingen - Afbouw gewestelijk belastingkrediet rechtspersonen (excl. mat&amp;out) (onroerende voorheffing)</t>
  </si>
  <si>
    <t>Property tax: limit tax credit legal entities.
Het belastingkrediet in de onroerende voorheffing voor rechtspersonen wordt afgeschaft, met uitzondering van het belastingkrediet voor materieel en outillage.</t>
  </si>
  <si>
    <t>Punctuele maatregelen - KM-heffing zware vracht &gt; 32 ton + 2 cent, gekoppeld aan halvering heffing op categorie tussen 3,5 en 12 ton (kilometerheffing)</t>
  </si>
  <si>
    <t>Heacy goods vehicles charge: tariff increase &gt; 32t, tariff decrease 3,5t - 12t</t>
  </si>
  <si>
    <t>EXTRA MAATREGELEN BEGROTINGSOPMAAK 2022</t>
  </si>
  <si>
    <t>Verlaging RR 6% &gt; 3% (1% voor IER/sloop)</t>
  </si>
  <si>
    <t>Registration tax on the sale of real estate: tax rate reduction from 6% to 3% for purchase of the unique family house (5% -&gt; 1% when broad energy renovation or demolition + reconstruction)</t>
  </si>
  <si>
    <t>Verhoging RR 10% &gt; 12% (bebouwbare gronden)</t>
  </si>
  <si>
    <t>Registration tax on the sale of real estate: tax rate increase from 10% -&gt; 12% for other real estate (ex. buidling lots)</t>
  </si>
  <si>
    <t>Heffingen bedrijfsafval</t>
  </si>
  <si>
    <t>Increase taxes burning company waste</t>
  </si>
  <si>
    <t>Verkeersbelasting oldtimers naar 100 euro</t>
  </si>
  <si>
    <t>Traffic tax oldtimers to 100 euros</t>
  </si>
  <si>
    <t>Afschaffing OV-voordeel nieuwbouw (excl. sloop)</t>
  </si>
  <si>
    <t>Abolition of the property tax benefit for new construction</t>
  </si>
  <si>
    <t>EXTRA BELEIDSSIMPULSEN BEGROTINGSOPMAAK 2023</t>
  </si>
  <si>
    <t>Schrapping Vlaamse energieheffing</t>
  </si>
  <si>
    <t>Energy tax: abolition of the Flemish energy tax (families)</t>
  </si>
  <si>
    <t>Ontvangsten Klimaatfonds: opheffing klimaatresponsabiliseringsmechanisme</t>
  </si>
  <si>
    <t>Climate Fund: abolition of climate empowerment mechanism</t>
  </si>
  <si>
    <t>EXTRA MAATREGELEN BEGROTINGSOPMAAK 2024</t>
  </si>
  <si>
    <t>Uitbreiding wegennet KM-heffing vrachtwagens</t>
  </si>
  <si>
    <t>Vastgoedtransacties: verlenging 50/50</t>
  </si>
  <si>
    <t>Indexatie tarieven De Lijn jaarlijks vanaf 01/02/2025</t>
  </si>
  <si>
    <t>Heavy goods vehicles charge: enlargement of highway system involved</t>
  </si>
  <si>
    <t>Real estate transactions</t>
  </si>
  <si>
    <t>Annual indexation of tariffs De Lijn</t>
  </si>
  <si>
    <t>Punctuele maatregelen - Opbrengst spectrumveiling eenmalig</t>
  </si>
  <si>
    <r>
      <t>Auction of 5G spectrum licences.
Opbrengst spectrumveiling 5G eenmalig (</t>
    </r>
    <r>
      <rPr>
        <b/>
        <sz val="11"/>
        <rFont val="Calibri"/>
        <family val="2"/>
        <scheme val="minor"/>
      </rPr>
      <t>ESR-matig uit te splitsen over verwachte duurtijd contract</t>
    </r>
    <r>
      <rPr>
        <sz val="11"/>
        <rFont val="Calibri"/>
        <family val="2"/>
        <scheme val="minor"/>
      </rPr>
      <t>)</t>
    </r>
  </si>
  <si>
    <t>Afschaffing  meeneembaarheid</t>
  </si>
  <si>
    <t>Registration tax on the sale of real estate: reform registration tax transfer</t>
  </si>
  <si>
    <t>Vastgoedtransacties</t>
  </si>
  <si>
    <t>Other Exp</t>
  </si>
  <si>
    <t>3.2 Local government</t>
  </si>
  <si>
    <t>TOTAL EXPENDITURE</t>
  </si>
  <si>
    <t>Provisie Financiën en Begroting: middelen noodfonds Oekraïne</t>
  </si>
  <si>
    <t>Studiefinanciering hoger onderwijs: middelen noodfonds Oekraïne</t>
  </si>
  <si>
    <t>Groeipakket: impact instroom tijdelijk ontheemden uit Oekraïne</t>
  </si>
  <si>
    <t>Correctie Oosterweel</t>
  </si>
  <si>
    <t>Correctie ontv. relanceplan VV</t>
  </si>
  <si>
    <t>Correctie uitg. relanceplan VV</t>
  </si>
  <si>
    <t xml:space="preserve">Begrotingsresultaat na correcties </t>
  </si>
  <si>
    <t>Premies voor zero-emissiewagens</t>
  </si>
  <si>
    <t>Bijpassing energiefactuur</t>
  </si>
  <si>
    <t>PV-premies</t>
  </si>
  <si>
    <t>Verlenging investering asbestverwijdering in combinatie met isolatie of PV</t>
  </si>
  <si>
    <t xml:space="preserve">Aanvulling budget uitbetaling premies thuisbatterijen </t>
  </si>
  <si>
    <t>Extra investeringen in klimaatadaptatie</t>
  </si>
  <si>
    <t>P.2(0100)</t>
  </si>
  <si>
    <t>D.1(4410)</t>
  </si>
  <si>
    <t>D.621(3431)</t>
  </si>
  <si>
    <t>Verlenging premiepercentages MijnVerbouwPremie</t>
  </si>
  <si>
    <t>In het kader van de tijdelijke versoepeling van de Europese staatssteunregels ingevolge de coronacrisis, zal Gigarant (Waarborgregeling boven € 1,5 miljoen) een aangepaste COVID-19-waarborg in de markt kunnen zetten, die meer flexibiliteit biedt. De waarborgcapaciteit van Gigarant wordt hiervoor opgetrokken van de huidige € 1,5 miljard naar € 3 miljard.</t>
  </si>
  <si>
    <t>Uitstaande waarborgen aan lokale overheden</t>
  </si>
  <si>
    <t>Ingevoerd </t>
  </si>
  <si>
    <t>Uitstaande waarborgen gedekt door activa</t>
  </si>
  <si>
    <t>Ingevoerd</t>
  </si>
  <si>
    <t>Uitstaande economische waarborgen (zonder covid)</t>
  </si>
  <si>
    <t>Fiscaliteit - hervormingen - Uitdoven woonbonus</t>
  </si>
  <si>
    <t>Fiscaliteit - hervormingen - Fiscale aftrek voor PWA- en dienstencheques van 30% naar 20% ter compensatie van niet-indexatie aankoopprijs</t>
  </si>
  <si>
    <t>Efficiëntie en kerntaken - Personeel</t>
  </si>
  <si>
    <t>Efficiëntie en kerntaken - Apparaat niet-loon</t>
  </si>
  <si>
    <t>Punctuele maatregelen - Pedagogische begeleidingsdiensten en CLB's</t>
  </si>
  <si>
    <t>Milderen groeipaden - Mobiliteitshulpmiddelen</t>
  </si>
  <si>
    <t>Punctuele maatregelen - KM-heffing zware vracht &gt; 32 ton + 2 cent, gekoppeld aan halvering heffing op categorie tussen 3,5 en 12 ton</t>
  </si>
  <si>
    <t>Fiscaliteit - hervormingen - Afbouw gewestelijk belastingkrediet rechtspersonen</t>
  </si>
  <si>
    <t>Doelgroepkortingen</t>
  </si>
  <si>
    <t>Besparing i.o.m. onderwijspartners</t>
  </si>
  <si>
    <t>Actualisering index basisbedragen groeipakket</t>
  </si>
  <si>
    <t>Actualisering groeipaden Welzijn</t>
  </si>
  <si>
    <t>Compensatie transportsector km-heffing</t>
  </si>
  <si>
    <t>Efficiëntiewinsten VMSW / Wonen Vlaanderen</t>
  </si>
  <si>
    <t>Afschaffing meeneembaarheid</t>
  </si>
  <si>
    <t>Vastgoedtransacties De Vlaamse Waterweg en MOW</t>
  </si>
  <si>
    <t>Bestuurszaken &amp; Agentschap I&amp;I</t>
  </si>
  <si>
    <t>Stadsvernieuwingsprojecten</t>
  </si>
  <si>
    <t>Doelgroepenbeleid</t>
  </si>
  <si>
    <t>EXTRA MAATREGELEN BEGROTINGSOPMAAK 2023</t>
  </si>
  <si>
    <t>BIJKOMENDE INVESTERINGSIMPULSEN REGEERAKKOORD</t>
  </si>
  <si>
    <t>Investeringen - Mobiliteit en Openbare Werken</t>
  </si>
  <si>
    <t>Investeringen - Scholenbouw</t>
  </si>
  <si>
    <t>Investeringen - Infrastructuur voor O&amp;O</t>
  </si>
  <si>
    <t>Investeringen - Culturele topinfrastructuur</t>
  </si>
  <si>
    <t>Investeringen - Sport (bovenlokaal en topsport)</t>
  </si>
  <si>
    <t>Investeringen - IT-investeringen VRD II</t>
  </si>
  <si>
    <t>Investments - Mobility &amp; Public Works</t>
  </si>
  <si>
    <t>Investments - School infrastructure</t>
  </si>
  <si>
    <t>Investments - R&amp;D infrastructure</t>
  </si>
  <si>
    <t>Investments - Cultural infrastructure</t>
  </si>
  <si>
    <t>Investments - Sports infrastructure</t>
  </si>
  <si>
    <t>Investments - IT</t>
  </si>
  <si>
    <t>NIEUWE BELEIDSIMPULSEN REGEERAKKOORD</t>
  </si>
  <si>
    <t>Fiscaliteit - Jobbonus voor laagste inkomens uit arbeid</t>
  </si>
  <si>
    <t>Verhoging investeringen - Overname 50% respo-bijdrage</t>
  </si>
  <si>
    <t>Verhoging investeringen - Ondersteuning lokale besturen i.f.v. open ruimte</t>
  </si>
  <si>
    <t>Warm Vlaanderen - Preventie en vaccins</t>
  </si>
  <si>
    <t>Excelleren - Groeipad O&amp;O</t>
  </si>
  <si>
    <t>Excelleren - Versterking basisonderwijs</t>
  </si>
  <si>
    <t>Excelleren - Lerarenpact</t>
  </si>
  <si>
    <t>Excelleren - Financiering studierichtingen hogescholen (OBE's)</t>
  </si>
  <si>
    <t>Mobiliteit - Vervoer op maat</t>
  </si>
  <si>
    <t>Mobiliteit - Exploitatie De Lijn</t>
  </si>
  <si>
    <t>Omgeving  - Signaalgebieden</t>
  </si>
  <si>
    <t>Omgeving - Waterkwaliteitsdoelstellingen: investeringen via Aquafin</t>
  </si>
  <si>
    <t>Andere - Organisatie Europees voorzitterschap</t>
  </si>
  <si>
    <t>Andere - Imagocampagne Vlaanderen</t>
  </si>
  <si>
    <t>Andere - Projecten</t>
  </si>
  <si>
    <t>Warm Vlaanderen - Personen met een handicap</t>
  </si>
  <si>
    <t>Warm Vlaanderen - Ouderenzorg (zorgzwaarte en betaalbaarheid)</t>
  </si>
  <si>
    <t xml:space="preserve">Warm Vlaanderen - Ouderenzorg (zorgzwaarte en betaalbaarheid) </t>
  </si>
  <si>
    <t>Terugdraai 2023 - leningen en waarborgcapaciteit</t>
  </si>
  <si>
    <t>Lokale besturen: compensatie energiekost</t>
  </si>
  <si>
    <t>Leerlingenvervoer MOW</t>
  </si>
  <si>
    <t>Leerlingenvervoer OV</t>
  </si>
  <si>
    <t>3.3 Federal, Communities and Regions</t>
  </si>
  <si>
    <t>Excelleren: Groeipad O&amp;O</t>
  </si>
  <si>
    <t>Terugdraai eenmaligen 2023 - overige</t>
  </si>
  <si>
    <t>Terugdraai eenmaligen 2023 - energiemaatregelen (detail zie tabblad 'energy measures')</t>
  </si>
  <si>
    <t>Reverse effect of one-offs 2023: energy measures 2023 (for details see tab 'Energy measures')</t>
  </si>
  <si>
    <t>Reverse effect of one-offs 2023: provision for loans and guarantees</t>
  </si>
  <si>
    <t>Reverse effect of one-offs 2023: others</t>
  </si>
  <si>
    <t>Reinforcement of General Welfare Centers</t>
  </si>
  <si>
    <t xml:space="preserve">Versterking CAW's </t>
  </si>
  <si>
    <t>Local government: energy cost compensation</t>
  </si>
  <si>
    <t>Kinderbijslag: optrekken indexatie en uitbreiding sociale toeslagen</t>
  </si>
  <si>
    <t>Child benefits</t>
  </si>
  <si>
    <t>School transport: busses &amp; bus drivers</t>
  </si>
  <si>
    <t>School transport: educational staff</t>
  </si>
  <si>
    <t>Flemish contribution Osaka World Exhibition</t>
  </si>
  <si>
    <t>On hold zetten opstappen regeerakkoord (vrijgeven opstappen voorzien bij nieuwe impulsen BO 2023, zie verder)</t>
  </si>
  <si>
    <t>Vrijgeven opstappen regeerakkoord on hold (on hold zetten voorzien bij extra maatregelen begrotingsopmaak 2022, zie boven)</t>
  </si>
  <si>
    <t>Release on hold budgets Flemish Government coalition agreement</t>
  </si>
  <si>
    <t>NIEUWE IMPULSEN BEGROTINGSOPMAAK 2023</t>
  </si>
  <si>
    <t>NIEUWE IMPULSEN BEGROTINGSOPMAAK 2024</t>
  </si>
  <si>
    <t>Versterking erfgoedronde</t>
  </si>
  <si>
    <t>Versterking culturele instellingen</t>
  </si>
  <si>
    <t>Sloop-en heropbouwpremie</t>
  </si>
  <si>
    <t>Justitie: werkstraffen en IT-kost enkelbanden</t>
  </si>
  <si>
    <t>Studentenhuisvesting</t>
  </si>
  <si>
    <t>Afbouw wachtlijsten onroerend erfgoed</t>
  </si>
  <si>
    <t>Verstrengd Toezicht Subsidies</t>
  </si>
  <si>
    <t>Vlaams Fiscaal Platform</t>
  </si>
  <si>
    <t>Werking Financiën en Begroting</t>
  </si>
  <si>
    <t>Veer Antwerpen</t>
  </si>
  <si>
    <t>Sportinfrastructuur + topsport: NADO</t>
  </si>
  <si>
    <t>Sportinfrastructuur + topsport: (Top)sport</t>
  </si>
  <si>
    <t>Sportinfrastructuur + topsport: Investeringen zwembaden</t>
  </si>
  <si>
    <t>Dierenwelzijn</t>
  </si>
  <si>
    <t>Vlaamse Rand: Randfonds</t>
  </si>
  <si>
    <t>Vlaamse Rand: Initiatieven gecoördineerd Randbeleid</t>
  </si>
  <si>
    <t>Vlaamse Rand: VZW De Rand</t>
  </si>
  <si>
    <t>Blue Deal</t>
  </si>
  <si>
    <t>Asbest, ZZS, PFAS, CE</t>
  </si>
  <si>
    <t>Versterking kinderopvang</t>
  </si>
  <si>
    <t>Versterking sociale economie</t>
  </si>
  <si>
    <t>Personeel economische migratie</t>
  </si>
  <si>
    <t>Versterking jeugdbeleid</t>
  </si>
  <si>
    <t>Brussel</t>
  </si>
  <si>
    <t>Versterking jobbonus</t>
  </si>
  <si>
    <t>Turbo-plan inburgering &amp; activering</t>
  </si>
  <si>
    <t>Personeelskost GDPB</t>
  </si>
  <si>
    <t>Extra investeringskredieten MOW</t>
  </si>
  <si>
    <t>Versterking leerlingenvervoer</t>
  </si>
  <si>
    <t>Extra kredieten MOW voor onderhoud</t>
  </si>
  <si>
    <t>Plan Samenleven</t>
  </si>
  <si>
    <t>Budget PV-premies</t>
  </si>
  <si>
    <t xml:space="preserve">Budget uitbetaling premies thuisbatterijen </t>
  </si>
  <si>
    <t xml:space="preserve">Sigma-plan: versterking aanpak waterbeheersing </t>
  </si>
  <si>
    <t>Mastercampus VDAB Roeselare</t>
  </si>
  <si>
    <t>VRT</t>
  </si>
  <si>
    <t>Extra investeringen jeugdinfrastructuur</t>
  </si>
  <si>
    <t>Onderwijs: aanpak lerarentekort - Zij-instroom naar 15j</t>
  </si>
  <si>
    <t>Onderwijs: BSO/TSO - materiaal intensieve opleidingen</t>
  </si>
  <si>
    <t>Education: teacher shortage</t>
  </si>
  <si>
    <t>Education: extra funding for material intensive courses</t>
  </si>
  <si>
    <t>Onderwijs: hoger onderwijs</t>
  </si>
  <si>
    <t>Additional funding of higher education</t>
  </si>
  <si>
    <t>Justice: sentence execution</t>
  </si>
  <si>
    <t>Student housing</t>
  </si>
  <si>
    <t>Demolition and reconstruction subsidies</t>
  </si>
  <si>
    <t>Cultural heritage</t>
  </si>
  <si>
    <t>Cultural organizations</t>
  </si>
  <si>
    <t>Subsidy control</t>
  </si>
  <si>
    <t>Flemish fiscal platform</t>
  </si>
  <si>
    <t>Ferry service Antwerp</t>
  </si>
  <si>
    <t>Immovable heritage</t>
  </si>
  <si>
    <t>Diplomatic network</t>
  </si>
  <si>
    <t>Sports infrastructure</t>
  </si>
  <si>
    <t>Animal welfare</t>
  </si>
  <si>
    <t>Flemish periphery around Brussels</t>
  </si>
  <si>
    <t>Blue deal</t>
  </si>
  <si>
    <t>Asbestos, PFAS, …</t>
  </si>
  <si>
    <t>Childcare</t>
  </si>
  <si>
    <t>Social economy</t>
  </si>
  <si>
    <t>Personnel economic migration</t>
  </si>
  <si>
    <t>Youth policy</t>
  </si>
  <si>
    <t>Brussels</t>
  </si>
  <si>
    <t>Job bonus</t>
  </si>
  <si>
    <t>Turbo plan: civic integration and activation</t>
  </si>
  <si>
    <t>Joint Service for Prevention and Protection Team</t>
  </si>
  <si>
    <t>Public works investments</t>
  </si>
  <si>
    <t>Public works maintenance</t>
  </si>
  <si>
    <t>Lower energy bill</t>
  </si>
  <si>
    <t>Community projects</t>
  </si>
  <si>
    <t>Zero-emission cars premium</t>
  </si>
  <si>
    <t>Renovation and energy-saving investements premium</t>
  </si>
  <si>
    <t>Solar panels premium</t>
  </si>
  <si>
    <t>Premium for asbestos-removal combined with insulation or solar panel investments</t>
  </si>
  <si>
    <t>Home battery premium</t>
  </si>
  <si>
    <t>Climat adaptation investments</t>
  </si>
  <si>
    <t>Sigma-plan</t>
  </si>
  <si>
    <t>Mastercampus Public Employment Service of Flanders (VDAB) Roeselare</t>
  </si>
  <si>
    <t>Flemish Public Broadcaster</t>
  </si>
  <si>
    <t>Youth infrastructure</t>
  </si>
  <si>
    <t>Administration costs</t>
  </si>
  <si>
    <t>Decrease tax deductions</t>
  </si>
  <si>
    <t>R&amp;D</t>
  </si>
  <si>
    <t>Strenghtening primary education</t>
  </si>
  <si>
    <t>Improve teacher careers</t>
  </si>
  <si>
    <t>Increased funding higher education courses</t>
  </si>
  <si>
    <t>20.000 additional hectares nature</t>
  </si>
  <si>
    <t>10.000 additional hectares forest</t>
  </si>
  <si>
    <t>Water quality targets</t>
  </si>
  <si>
    <t>Presidency of the Council of the European Union</t>
  </si>
  <si>
    <t>Image campaign</t>
  </si>
  <si>
    <t>Public transportation</t>
  </si>
  <si>
    <t>Water policy in Flanders</t>
  </si>
  <si>
    <t>Support in local government pension bill</t>
  </si>
  <si>
    <t>Open spaces support for local government</t>
  </si>
  <si>
    <t>Persons with disabilities</t>
  </si>
  <si>
    <t>Elderly care</t>
  </si>
  <si>
    <t>Youth care</t>
  </si>
  <si>
    <t>Mental healthcare</t>
  </si>
  <si>
    <t>Prevention and vaccines</t>
  </si>
  <si>
    <t>Interest subsidies</t>
  </si>
  <si>
    <t>Sewage system subsidies</t>
  </si>
  <si>
    <t>Heavy goods vehicles charge: enlargement of highway system</t>
  </si>
  <si>
    <t>Freeze/put on hold budgets agreed on in the Flemish Government coalition agreement</t>
  </si>
  <si>
    <t>Sales of real estate</t>
  </si>
  <si>
    <t xml:space="preserve">Doelgroepenbeleid: Uitdoof </t>
  </si>
  <si>
    <t>Urban renewal projects</t>
  </si>
  <si>
    <t>Public Governance and Agency for Integration and Civic Integration</t>
  </si>
  <si>
    <t>Property tax: limit tax credit legal entities.</t>
  </si>
  <si>
    <t>Efficiency gains Flemish Social Housing Company</t>
  </si>
  <si>
    <t>Education and Training policy area savings</t>
  </si>
  <si>
    <t>Decelerate growth Welface policy area</t>
  </si>
  <si>
    <t>Reduce compensation transport sector for vehicles charge</t>
  </si>
  <si>
    <t>Budget decrease school advisory services</t>
  </si>
  <si>
    <t>Flemish Public Broadcaster: personnel savings</t>
  </si>
  <si>
    <t>Capping real interest profits social housing policy area</t>
  </si>
  <si>
    <t>Growth deceleration part-time education in the arts</t>
  </si>
  <si>
    <t>Growth deceleration adult education</t>
  </si>
  <si>
    <t>Growth deceleration higher education</t>
  </si>
  <si>
    <t>Growth deceleration secondary education</t>
  </si>
  <si>
    <t>Growth deceleration family care</t>
  </si>
  <si>
    <t>Growth deceleration mobility aid for persons with disabilities</t>
  </si>
  <si>
    <t>Target group discounts fading out</t>
  </si>
  <si>
    <t>Target group discounts decrease</t>
  </si>
  <si>
    <r>
      <rPr>
        <b/>
        <sz val="11"/>
        <rFont val="Calibri"/>
        <family val="2"/>
        <scheme val="minor"/>
      </rPr>
      <t>Indications on how the measures in the DBP adress country-specific recommendations</t>
    </r>
    <r>
      <rPr>
        <b/>
        <sz val="11"/>
        <color rgb="FFFF0000"/>
        <rFont val="Calibri"/>
        <family val="2"/>
        <scheme val="minor"/>
      </rPr>
      <t xml:space="preserve">
For the details on the Flemish energy support measures we refer to the tab "Energy measures" in this document.</t>
    </r>
  </si>
  <si>
    <t xml:space="preserve">Excelleren - groeipad O&amp;O </t>
  </si>
  <si>
    <t>In het kader van het streven (en behouden) van de 3%-norm wenst de Vlaamse regering  wetenschappelijke onderzoek en innovatie extra te stimuleren. Daarbij zetten we zowel in op niet-gericht onderzoek als op gericht onderzoek. (60 mio EUR)</t>
  </si>
  <si>
    <t>Extra investeringen MOW</t>
  </si>
  <si>
    <t>Het betreft investeringen ten belope van 50 miljoen euro in openbare werken en infrastructuur. Concrete investeringsdossiers waarvoor deze middelen zullen ingezet worden bekeken in functie van het investeringsprogramma van het beleidsdomein.</t>
  </si>
  <si>
    <t>Extra onderhoudswerken MOW</t>
  </si>
  <si>
    <t xml:space="preserve">Het betreft middelen ten belope van 20 miljoen euro voor extra onderhoudswerken om de levensduur van de in het verleden uitgevoerde investeringen te verlengen en de robuustheid te verhogen. </t>
  </si>
  <si>
    <t>Versterking aanpak waterbeheersing</t>
  </si>
  <si>
    <t xml:space="preserve">In het kader van de klimaatverandering dient er bijkomend geïnvesteerd te worden in waterbeheersing. Hiervoor wordt een bedrag van 50 miljoen euro extra vrijgemaakt. </t>
  </si>
  <si>
    <t>Wind down the energy support measures in force by the end of 2023, using the related savings to reduce the government deficit.</t>
  </si>
  <si>
    <t>Schrapping PV-premie en schrapping Call Groene Stroom</t>
  </si>
  <si>
    <t>Omdat zonnepanelen anno 2023 rendabel zijn zonder overheidssteun, worden vanaf 1 januari 2024 de subsidies voor zonnepanelen voor bedrijven én burgers geschrapt. Het gaat om een stopzetting van de calls groene stroom voor bedrijven en de stopzetting van de éénmalige PV-premie voor particulieren. Die laatste liep sowieso al af op 1 januari 2025, maar dat wordt met 1 jaar vervroegd. In totaal heeft dit een effect van 50 miljoen euro op begroting.</t>
  </si>
  <si>
    <t xml:space="preserve"> Pursue the reform of the taxation and benefits system to reduce disincentives to work by shifting the tax burden away from labour and by simplifying the tax and benefits system. </t>
  </si>
  <si>
    <t>Uitbreiding jobbonus voor werknemers</t>
  </si>
  <si>
    <t>De Vlaamse jobbonus is een jaarlijkse premie die werken moet doen lonen en het verschil tussen werken en inactiviteit of werkloosheid moet verhogen. Vanaf (begrotingsjaar) 2023 wordt de jobbonus uitgebreid naar een grotere doelgroep, met brutolonen tot 3.000 euro. In (begrotingsjaar) 2024 gaat het looncriterium verder omhoog naar 3.100 euro bruto en stijgt het maximumbedrag van 650 naar 700 euro.</t>
  </si>
  <si>
    <t>Met het VTS oefent de Inspectie van Financiën een systematisch toezicht uit op de toegekende en uitbetaalde subsidies na het afsluiten van het project of van de activiteit waarvoor de subsidie werd toegekend. Tevens kan men binnen het kader van het VTS snel en gepast optreden wanneer er op welk ogenblik ook binnen het subsidieproces een ernstig vermoeden is of ernstige aanwijzingen zijn dat een subsidie oneigenlijk wordt gebruikt. Met het oog op het efficiënter en effectiever maken van dit toezicht zal er verder worden geïnvesteerd in systemen hiervoor.</t>
  </si>
  <si>
    <t>De middelen worden ingezet voor de verdere uitbouw van het VFP en laten toe om de digitalisering  te versnellen.</t>
  </si>
  <si>
    <t>Verlenging premiepercentages MijnVerbouwPremie tot einde 2024</t>
  </si>
  <si>
    <t>Extra budget van 52,5 miljoen euro, waarvan 30,6 miljoen voor beleidsveld Wonen.</t>
  </si>
  <si>
    <t>Preserve nationally financed public investment and ensure the effective absorption of RRF grants and other EU funds, in particular to foster the green and digital transitions.</t>
  </si>
  <si>
    <t>Blue Deal (droogte/wateroverlast)</t>
  </si>
  <si>
    <t>De kredieten zullen ingezet worden voor tijdelijke proefopstellingen om de effecten en het gebruiksgemak van het nieuwe financiële systeem te simuleren en te evalueren.</t>
  </si>
  <si>
    <t>Vlaams Klimaatadaptatieplan</t>
  </si>
  <si>
    <t>200 mio wordt geinvesteerd in 2023 en 2024 om Vlaanderen voor de bereiden op de gevolgen van de klimaatverandering, met projecten onder andere omtrent erosie, ontharding, biodiversiteit en dergelijke.</t>
  </si>
  <si>
    <t>Stroomgebiedsbeheersplannen</t>
  </si>
  <si>
    <t>20 mio euro wordt geïnvesteerd in de plannen waarmee men de komende jaren, samen met alle waterbeheerders, andere overheden en watergebruikers, de kwaliteit van het oppervlaktewater en grondwater wil verbeteren en het risico op overstromingen en droogte verminderen.</t>
  </si>
  <si>
    <t>Bijkomende steun voor energiebesparende investeringen in de landbouw (FHV)</t>
  </si>
  <si>
    <t>5 mio FHV-middelen voor het Vlaams landbouwinvesteringsfonds (VLIF) uit het nieuwe REPowerEU-luik van het Belgisch herstelplan voor investeringen in de landbouw om de algehele afhankelijkheid van fossiele brandstoffen verminderen door meer inspanningen te leveren om de energie-efficiëntie te verbeteren en de productie van hernieuwbare energie</t>
  </si>
  <si>
    <t>Steun voor groene investeringen op landbouwbedrijven (ELFPO)</t>
  </si>
  <si>
    <t>Via het VLIF worden verder Europese en Vlaamse subsidies gegeven voor groene investeringen op landbouwbedrijven. De jaarlijkse uitbetaling wordt geraamd op rond de 27 mio euro (Vlaamse en Europese ELFPO middelen samen).</t>
  </si>
  <si>
    <t>Vlaanderen heeft de nodige ondersteunende documenten verstrekt voor de eerste betalingsaanvraag van België en blijft ook verder uitvoering geven aan de Vlaamse projecten in het kader van het nationaal Plan voor Herstel en Veerkracht.</t>
  </si>
  <si>
    <t>Vlaanderen heeft de nodige input verstrekt voor het REPowerEU-hoofdstuk van het aangepaste Plan voor Herstel en Veerkracht, waaromtrent de besprekingen en overleg met de Europese Commissie volop lopende zijn.</t>
  </si>
  <si>
    <t>Opheffing van doelgroepvermindering voor oudere werknemers</t>
  </si>
  <si>
    <t>Vanaf 1/7/2024 wordt de doelgroepvermindering voor oudere werknemers stelselmatig opgeheven (62+), de eerder genomen overgangsmaatregelen worden stopgezet.  De doelgroepvermindering voor oudere werkzoekenden (58+) wordt opgeheven met overgangsmaatregelen voor wie eerder tewerkgesteld was. Dit is in lijn met de eerdere aanbevelingen van een wetenschappelijke doorlichting van de maatregel: daaruit bleek dat permanente loonkostsubsidies weinig kosteneffectief zijn.</t>
  </si>
  <si>
    <t>Uitbreiding van doelgroepvermindering voor personen zonder recente, duurzame werkervaring</t>
  </si>
  <si>
    <t>Met het opheffen van de doelgroepvermindering voor oudere werkzoekenden en laaggeschoolde jongeren wordt de doelgroepvermindering voor personen zonder recente, duurzame werkervaring uitgebreid naar deze leeftijdsgroepen vanaf 1/7/24. Deze doelgroepkorting kan hand in hand gaan met jobcoaching aangeboden door VDAB.</t>
  </si>
  <si>
    <t>Lokaal Activeringspact</t>
  </si>
  <si>
    <t xml:space="preserve">De Vlaamse Regering lanceerde begin juli een lokaal activeringspact waarbij lokale besturen aangemoedigd worden om bijkomende acties te ondernemen om de uitstroom van leefloongerechtigden naar werk te verhogen. </t>
  </si>
  <si>
    <t>Decreet inschrijving leefloongerechtigden</t>
  </si>
  <si>
    <t xml:space="preserve">Met het decreet dat dit najaar wordt voorgelegd aan de Vlaamse Regering en het parlement, worden OCMW's aangemoedigd om meer leefloongerechtigden in te schrijven als werkzoekende bij VDAB, zodat zij beter bereikt en geactiveerd kunnen worden door VDAB en partners. </t>
  </si>
  <si>
    <t>Personeelsversterking Economische Migratie</t>
  </si>
  <si>
    <t>Sommige bedrijven zetten in op het aantrekken van buitenlands talent om de krapte te bestrijden. Vlaanderen verstrengt de bepaling rond ketenaansprakelijkheid en werkt aan wetgeving voor zwaardere straffen voor illegale tewerkstelling. Om het Vlaams economisch migratiebeleid (ook in een internationale context) performant en sluitend te maken wordt ingezet op een versterking van de personeelsinzet bij de dienst Economische Migratie.</t>
  </si>
  <si>
    <t>Leerjobs (VDAB)</t>
  </si>
  <si>
    <t xml:space="preserve">Met het oog op de uitbouw van een zinvol en efficiënt EVC-beleid binnen het beleidsdomein Werk, en om niet-beroepsgekwalificeerde jongeren de mogelijkheid te bieden alsnog een beroepskwalificatie te behalen, lanceert de VDAB een nieuw instrument, de leerjob. De leerjob is een begeleid ervaringstraject in een onderneming gericht op het verwerven van de competenties van  een  beroepskwalificatie.  De  beroepskwalificatie  kan  worden  behaald  door  het  afleggen  van  een EVC-assessment. </t>
  </si>
  <si>
    <t>Opheffing van doelgroepvermindering voor laaggeschoolde jongeren</t>
  </si>
  <si>
    <t>Vanaf 1/7/2024 wordt de doelgroepvermindering voor laaggeschoolde jongeren opgeheven met overgangsmaatregelen voor wie eerder tewerkgesteld was.</t>
  </si>
  <si>
    <t xml:space="preserve">Projecten Samenleven </t>
  </si>
  <si>
    <t>Plan Samenleven wil lokale besturen ondersteunen bij het nemen van heel gerichte maatregelen om samenleven in diversiteit te bevorderen. Het gaat daarbij concreet om acties die inzetten op o.a. versterken van het Nederlands, versterken van competenties, toeleiden naar de arbeidsmarkt en ondernemerschap, versterken van netwerken, bestrijden van discriminatie, versterken van diversiteit op school en verhogen van veiligheid en leefbaarheid.</t>
  </si>
  <si>
    <t>Turboplan beter inburgeren en sneller aan het werk</t>
  </si>
  <si>
    <t>Het Turboplan bevat acties die het inburgeringsbeleid nog verder moeten versterken en uitbreiden, bijkomende inspanningen vragen van de nieuwkomers of een betere begeleiding naar de arbeidsmarkt moeten realiseren (betere begleiding naar werk tijdens het inburgeren, ondersteunen van bedrijven bij Nederlands op de werkvloer, wegwerken van discriminatiedrempels op de arbeidsmarkt...).</t>
  </si>
  <si>
    <t>Zie "Fiscaliteit: Jobbonus voor laagste inkomens uit arbeid"</t>
  </si>
  <si>
    <t>Fiscaliteit: Jobbonus voor laagste inkomens uit arbeid</t>
  </si>
  <si>
    <t>De Vlaamse jobbonus is een jaarlijkse premie die werken moet doen lonen en het verschil tussen werken en inactiviteit moet verhogen. De doelgroep van de jobbonus wordt uitgebreid en het bedrag wordt verhoogd van 600 naar 700 euro.</t>
  </si>
  <si>
    <t>Extra Middelen Jeugdinfrastructuur</t>
  </si>
  <si>
    <t>Dankzij de 4 miljoen euro extra middelen Jeugdinfrastructuur zullen verschillende Vlaamse jeugdverenigingen duurzame investeringen kunnen doen in hun infrastructuur. Dit kan leiden tot minder energieverbruik of een verhoogde opwekking van hernieuwbare energie.</t>
  </si>
  <si>
    <t>Premie zero-emissiewagens</t>
  </si>
  <si>
    <t xml:space="preserve">Er wordt een premie ingevoerd voor wie een elektrische wagen koopt die maximaal 40.000 euro kost. Dit om de vergroening van het wagenpark te versnellen. Deze maatregel draagt bij aan het verminderen van onze afhankelijkheid van fossiele brandstoffen. </t>
  </si>
  <si>
    <t xml:space="preserve">Het betreft bijkomende investeringen in lokaal vraagafhankelijk vervoer waardoor er voor iedereen een grotere flexibiliteit en een meer op de vraag aangepast aanbod van collectief vervoer ontstaat. Een beter aangepast aanbod van openbaar vevoer verhoogt de aantrekkelijkheid van het openbaar vervoer en promoot het openbaar vervoer als een betrouwbaar en duurzaam transportalternatief. </t>
  </si>
  <si>
    <t xml:space="preserve">Het betreft bijkomende middelen om de operationele dienstverlening ten dienste van de eindgebruiker, en dus ook de kwaliteit van het collectief openbaar vervoer, te verbeteren.  Een kwalitatief openbaar vervoersnetwerk  verhoogt de aantrekkelijkheid van het openbaar vervoer en promoot het openbaar vervoer als een betrouwbaar en duurzaam transportalternatief. </t>
  </si>
  <si>
    <t xml:space="preserve">Het betreft extra middelen om te voorzien in extra ritten voor het leerlingenvervoer in het buitengewoon onderwijs. Op die manier kan de ritduur ingekort worden, zodat de kwaliteit van het collectief vervoer verhoogt. </t>
  </si>
  <si>
    <t>Veerdienst Antwerpen</t>
  </si>
  <si>
    <t>Het betreft een bijkomende investering in duurzaam openbaar vervoer en dus een alternatief voor de wagen. Een beter aangepast aanbod van openbaar vevoer verhoogt de aantrekkelijkheid van het openbaar vervoer en promoot het openbaar vervoer als een betrouwbaar en duurzaam transportalternatief.</t>
  </si>
  <si>
    <t>Het betreft o.a. investeringen in fietsinfrastructuur. Concrete investeringsdossiers waarvoor deze middelen zullen ingezet worden bekeken in functie van het investeringsprogramma van het beleidsdomein.</t>
  </si>
  <si>
    <t>Reduce overall reliance on fossil fuels by stepping up energy efficiency improvements and the reduction of fossil fuel use in buildings</t>
  </si>
  <si>
    <t>Verlenging Mijn VerbouwPremie tot eind 2024</t>
  </si>
  <si>
    <t>Decarbonisatie gebouwensector: n.a.v. de Oekraïne- en energiecrisis werd in het voorjaar van 2022 voor MVP-aanvragen ingediend tussen 1 oktober 2022 (start Mijn Verbouwpremie) en 31 december 2023 beslist het premiepercentage op te trekken van 25% van 35% voor doelgroep 2 en van 35% naar 50% voor doelgroep 3. Hierdoor verhoogt de maximumpremie voor deze doelgroepen ten opzichte van een totaal aan aanvaarde facturen van 50.000 euro. Het gaat om de categorieën dak, buitenmuur, vloer, ramen en deuren, binnenrenovatie en elektriciteit en sanitair. Deze verhoogde premie wordt verlengd tot 31/12/2024.</t>
  </si>
  <si>
    <t>Verlenging sloop- en heropbouwpremie</t>
  </si>
  <si>
    <t xml:space="preserve">Decarbonisatie gebouwensector: via de sloop en heropbouwpremie van 10.000 euro - die structureel wordt verlengd - wordt de sloop van woningen die met een zeer slechte energieprestatie en vervanging door een energiezuinige nieuwbouwwoning ondersteund. </t>
  </si>
  <si>
    <t>Verlenging asbest in combinatie met dakisolatie en PV</t>
  </si>
  <si>
    <t>Decarbonisatie gebouwensector en hernieuwbare energie: de verwijderingskosten voor asbest worden als belangrijke drempel ervaren voor isolatiewerken. Daarom werd de maatregel verlengd om asbestverwijdering terug te betalen indien tegelijkertijd isolatie geplaatst wordt of PV geinstalleerd wordt.</t>
  </si>
  <si>
    <t>Uitbreiding wegennet kilometerheffing vrachtwagens</t>
  </si>
  <si>
    <t>Een uitbreiding van het weggenet KM-heffing vrachtwagens moet zorgen voor een modal shift waardoor goederentransport van de weg richting water en spoor zal verschuiven. Daarnaast moet het de filedruk verminderen en de verkeersveiligheid verhogen doordat het vrachtverkeer minder naar sluipwegen wordt geduwd.</t>
  </si>
  <si>
    <t>Fading out of the home bonus</t>
  </si>
  <si>
    <t>Milderen groeipaden - Afremmen groei DKO</t>
  </si>
  <si>
    <t>Milderen groeipaden - Afremmen groei VWO</t>
  </si>
  <si>
    <t>Milderen groeipaden - Afremmen groei hoger onderwijs</t>
  </si>
  <si>
    <t>Milderen groeipaden - Afremmen groei secundair onderwijs</t>
  </si>
  <si>
    <t>Milderen groeipaden - Afremmen groei gezinszorg</t>
  </si>
  <si>
    <t xml:space="preserve">Milderen groeipaden - Indexatie kinderbijslag </t>
  </si>
  <si>
    <t>Growth deceleration indexation child benefits</t>
  </si>
  <si>
    <t>Efficiëntie en kerntaken - VRT besparing op personeel</t>
  </si>
  <si>
    <t>Punctuele maatregelen - Aftopping reële rentewinsten</t>
  </si>
  <si>
    <t>Rioleringssubsidies / Aquafin</t>
  </si>
  <si>
    <t xml:space="preserve">Warm Vlaanderen - Integrale jeugdhulp </t>
  </si>
  <si>
    <t>Warm Vlaanderen - Kinderopvang</t>
  </si>
  <si>
    <t>Warm Vlaanderen - Geestelijke gezondheidszorg</t>
  </si>
  <si>
    <t>Warm Vlaanderen - Extra rentesubsidies</t>
  </si>
  <si>
    <t>Omgeving - 20.000 bijkomende ha natuur onder effectief natuurbeheer</t>
  </si>
  <si>
    <t>Omgeving - 10.000 ha bijkomend bos</t>
  </si>
  <si>
    <t>Vlaamse bijdrage Wereldtentoonstelling Osaka</t>
  </si>
  <si>
    <t>Operating budget Department of Finance &amp; Budget</t>
  </si>
  <si>
    <t>Diplomatiek netwerk</t>
  </si>
  <si>
    <t>Sports policy area</t>
  </si>
  <si>
    <t>De Vlaamse Regering trekt 270 miljoen euro uit om enerzijds het bestaand aanbod in de kinderopvang te verzekeren, de kwaliteit en betaalbaarheid te versterken en anderzijds het aanbod in de kinderopvang uit te breiden. Uit recent onderzoek blijkt dat bij de aanwezigheid van meer en kwalitatieve kinderopvang ouders meer zouden werken.</t>
  </si>
  <si>
    <t>Duurzaam bouwen met GRO - VIPA | Departement Welzijn, Volksgezondheid en Gezin (departementwvg.be)</t>
  </si>
  <si>
    <t>Renteloze leningen zorginfrastructuur</t>
  </si>
  <si>
    <t>Er wordt 50 miljoen euro voorzien aan renteloze leningen voor energierenovatieinvesteringen en investeringen in hernieuwbare energie binnen de zorgsector.</t>
  </si>
  <si>
    <t>Alle VIPA-projecten moeten sowieso aan de duurzaamheidsvereisten voldoen.</t>
  </si>
  <si>
    <t>Finance on the Move' is het meerjarenprogramma dat tot doel heeft een duurzaam, transparant en klantgericht nieuw financieel systeem te implementeren ter vervanging van het huidige financieel systeem OraFin. De kredieten zullen ingezet worden voor de projectwerking van FOMO verder te ondersteunen.</t>
  </si>
  <si>
    <t>Kwaliteit opvolgen via Vlaamse toetsen</t>
  </si>
  <si>
    <t xml:space="preserve">Vanaf schooljaar 2023-2024 nemen lagere en secundaire scholen daarom de eerste Vlaamse toetsen af. Vlaamse toetsen zijn gestandaardiseerde, genormeerde en gevalideerde net- en koepeloverschrijdende toetsen, met als primaire doel de interne kwaliteitszorg van scholen te ondersteunen en zo mee de onderwijskwaliteit te versterken. </t>
  </si>
  <si>
    <t>Minimumdoelen</t>
  </si>
  <si>
    <t xml:space="preserve">Na het arrest van het Grondwettelijk Hof werden de eindtermen voor de 2de en 3de graad secundair onderwijs herschreven naar ambitieuze minimumdoelen. Deze zijn sober, duidelijk, coherent en evalueerbaar geformuleerd. De prioriteit van deze minimumdoelen ligt terug op de 'kern' van het curriculum, namelijk op Nederlands, wiskunde, wetenschappen en andere talen. Deze lijn wordt nu doorgezet door ook de eindtermen voor de 1ste graad secundair onderwijs te herformuleren naar ambitieuze minimumdoelen zodat de onderwijsdoelen coherent zijn over de graden heen. 
Verder grepen we dit momentum ook aan om eindelijk de eindtermen voor het basisonderwijs te vernieuwen. Deze dateren van 1995 en worden nu zo geschreven zodat het ook minimumdoelen worden. Ook hier wordt een prioriteit gelegd op de 'kern' van het curriculum, namelijk op Nederlands en wiskunde. Ten slotte zullen er voor het eerst ook te bereiken minimumdoelen gelden voor Nederlands in het kleuteronderwijs i.p.v. na te streven minimumdoelen. </t>
  </si>
  <si>
    <t>Leersteundecreet</t>
  </si>
  <si>
    <t xml:space="preserve">Het decreet leersteun en het leersteunmodel traden in werking op 1 september 2023. Dit nieuwe decreet en leersteunmodel zal er mede voor zorgen dat alle leerlingen zich optimaal kunnen ontwikkelen met een maximale leerwinst. Het decreet verhoogt de onderwijskwaliteit en waarborgt de werkbaarheid voor scholen en leerkrachten.  </t>
  </si>
  <si>
    <t>Leerpunt</t>
  </si>
  <si>
    <t xml:space="preserve">In uitvoering van het relanceplan Vlaamse Veerkracht besliste de Vlaamse Regering om extra te investeren in de versterking van de brede basiszorg en verhoogde zorg in scholen voor gewoon basis- en secundair onderwijs door het toekennen van een subsidie van 6 miljoen euro aan de private stichting Leerpunt. Het reduceren van de leerachterstanden van alle lerenden, in het bijzonder van leerlingen in kwetsbare posities is hierbij een belangrijk speerpunt. Leerpunt moet leraren(teams) versterken in hun didactisch handelen in de klas met het oog op het reduceren van de leerachterstanden.
Het Leerpunt zal onder meer een onafhankelijke, toegankelijke en wetenschappelijk onderbouwde kennisbasis over wat werkt op het vlak van didactisch handelen ontwikkelen, rekening houdend met diverse contexten en leermiddelen; en zal deze kennisbasis doorvertalen naar de Vlaamse klas- en schoolpraktijk om leraren te ondersteunen in hun dagelijkse klaspraktijk. </t>
  </si>
  <si>
    <t>Zij-instromers</t>
  </si>
  <si>
    <t>De anciënniteit die een zijinstromer kan meebrengen naar onderwijs wordt opgetrokken tot 15 jaar. Dit wordt retroactief toegepast voor alle zij-instromers die sinds 1 september 2020 al aan de slag zijn in onderwijs. Er is hierbij ook een uitbreiding naar al het onderwijzend- en bestuurspersoneel in het basis- en secundair onderwijs.</t>
  </si>
  <si>
    <t>Proeftuinen</t>
  </si>
  <si>
    <t>De proeftuinen waarin afgeweken wordt van de regelgeving om maatregelen te testen om het lerarentekort tegen te gaan en het lerarenberoep te herwaarderen zijn op 1 september van start gegaan en lopen één of twee schooljaren. Ze worden opgevolgd en geëvalueerd door een expertenpanel dat bestaat uit afgevaardigden van de overheid, de administratie, de onderwijsinspectie, de sociale partners en wetenschappelijke experten. Daarnaast moet een onderzoeksopdracht leiden tot inzichten en aanbevelingen voor een mogelijke Vlaanderenbrede implementatie van de maatregelen, acties en instrumenten die in de proeftuinen worden ontwikkeld en uitgetest.</t>
  </si>
  <si>
    <t>Mandaat van leraar-specialist in basis- en secundair onderwijs</t>
  </si>
  <si>
    <t>Dit mandaat is in het basis- en secundair onderwijs van kracht sinds 1 september 2023. Een schoolbestuur kan het toekennen voor drie schooljaren (met mogelijkheid tot verlenging voor dezelfde periode) aan een of meer leraren van een school voor basis- of secundair onderwijs voor een volume van 5% van de lesomkadering van de school.</t>
  </si>
  <si>
    <t>Lerarenberoep</t>
  </si>
  <si>
    <t xml:space="preserve">De Vlaamse Regering heeft in december 2021 een conceptnota over de herwaardering van het beroep van leraar aangenomen, met een reeks maatregelen om het beroep op korte en middellange termijn aantrekkelijker te maken en het lerarentekort aan te pakken. De in deze conceptnota opgenomen maatregelen zijn erop gericht zowel leerkrachten voor ons onderwijsstelsel aan te trekken - zowel nieuwe aanwervingen als degenen die later in het beroep stappen - als ervoor te zorgen dat degenen die reeds in het onderwijs werkzaam zijn, behouden blijven. </t>
  </si>
  <si>
    <t>Extended Reality in het TSO en BSO</t>
  </si>
  <si>
    <t xml:space="preserve">Specifiek voor het TSO en BSO onderwijs investeren we in innovatieve leermiddelen. Concreet voorzien we maar liefst 6,5 miljoen euro om Extended Reality te implementeren in het arbeidsmarktgericht onderwijs. TSO en BSO leerlingen zullen hierdoor aan de slag kunnen gaan met de allernieuwste materialen en innovaties in een veilige context. </t>
  </si>
  <si>
    <t xml:space="preserve">Modernisering van VET </t>
  </si>
  <si>
    <t>Sinds kort wordt in Vlaanderen het secundair onderwijs, waaronder ook het beroepsonderwijs, gemoderniseerd. Concreet wordt de oriëntatiefunctie van de eerste graad van het secundair onderwijs versterkt, zijn de onderwijsdoelstellingen ambitieuzer geworden en zorgt de nieuwe indeling van de opleidingen voor een rationeler en transparanter aanbod in de tweede en derde graad. 
De combinatie van zowel de modernisering van het aanbod in het beroepsonderwijs als een goede screening moet de kwaliteit van de programma's verbeteren en de aantrekkelijkheid ervan vergroten.</t>
  </si>
  <si>
    <t>Herstelplan 'van kwetsbaar naar weerbaar'</t>
  </si>
  <si>
    <t xml:space="preserve">In het kader van het Vlaams Veerkrachtplan is het herstelplan ‘van kwetsbaar naar weerbaar’ uitgewerkt. Het plan besteedt bijzondere aandacht aan de infrastructuur voor technisch- en beroepsonderwijs. Het omvat een studie over goede praktijken. De resultaten van de studie zullen worden verzameld in een klein professioneel ontwikkelingsprogramma voor leerkrachten, gericht op de integratie van doeltreffende pedagogisch-didactische beginselen in hun onderwijs. </t>
  </si>
  <si>
    <t>STEM-agenda</t>
  </si>
  <si>
    <t>De STEM-agenda 2030 richt zich op een hogere instroom in STEM-opleidingen en -loopbanen, op STEM-specialisten en op de algemene versterking van STEM-competenties in de bredere samenleving: "STEM geletterdheid". Dit is een initiatief ter bevordering van beroepsonderwijs en -opleidingen en levenslang leren, maar versterkt ook de sleutelcompetenties in beroepsonderwijs en -opleidingen.</t>
  </si>
  <si>
    <t>Validatie van niet-formeel en informeel leren en beroepsopleidingen</t>
  </si>
  <si>
    <t>Sinds kort wordt in Vlaanderen het secundair onderwijs, waaronder ook het beroepsonderwijs, gemoderniseerd. Concreet wordt de oriëntatiefunctie van de eerste graad van het secundair onderwijs versterkt, zijn de onderwijsdoelstellingen ambitieuzer geworden en zorgt de nieuwe indeling van de opleidingen voor een rationeler en transparanter aanbod in de tweede en derde graad. 
De combinatie van zowel de modernisering van het aanbod in het beroepsonderwijs als een goede screening moet de kwaliteit van de programma's verbeteren en de aantrekkelijkheid ervan vergroten.
In Vlaanderen bestaan er twee soorten trajecten om een beroepskwalificatie (buiten het formele onderwijs) te behalen: validatie van niet-formeel en informeel leren (VNIL) en beroepsopleidingen.
Om de kwaliteit van beide trajecten (VNIL en beroepsopleidingen) te waarborgen, werd een gemeenschappelijk kwaliteitskader en neutraal en onafhankelijk kwaliteitstoezicht ingevoerd. Het gemeenschappelijke referentiekader zijn de beroepskwalificaties. Zij zijn ook een instrument om het aanbod vorm te geven.</t>
  </si>
  <si>
    <t>Kwaliteitsalliantie</t>
  </si>
  <si>
    <t xml:space="preserve">Voor het eerst grijpt de Vlaamse overheid in om de kwaliteit van de bestaande leermiddelen te versterken en te bewaken. Hiervoor werd een samenwerkingsverband opgericht, genaamd de Kwaliteitsalliatie. Deze groep bestaat uit alle relevante actoren die de handen in elkaar slaan om ervoor te zorgen dat het gepubliceerde leermateriaal sterker wordt. In deze groep zitten o.a. onderwijsverstrekkers, educatieve uitgeverijen, wetenschappelijke experten, armoedeorganisaties, ... Eén van de hoofddoelstellingen van deze groep is om de zogenaamde invulboeken kritisch te bekijken. Verder stelde deze groep een lijst van kwaliteitscriteria op waardoor ook leraren, studenten in de lerarenopleiding en andere actoren hun eigen leermiddelen kunnen screenen en desgewenst aanpassen. </t>
  </si>
  <si>
    <t>Excellentiefonds</t>
  </si>
  <si>
    <t xml:space="preserve">Er zijn in Vlaanderen heel wat scholen die ambitieus zijn en leerlingen aanmoedigen om boven zichzelf uit te stijgen. Veel van die inspanningen blijven echter onder waterlijn. Schoolwedstrijden en olympiades dragen de excellentie wel uit, maar de initiateven zijn vaak versnipperd en relatief bescheiden en doorgaands gericht op het ASO. Er is nog veel potentieel in het TSO en BSO. Hierdoor zal de brede bevolking arbeidsmarktgericht onderwijs meer associëren met excellentie. Het vakmanschap waar TSO en BSO zo sterk in zijn, verdient het om maatschappelijk hoog aangeschreven te staan. 
Via het Excellentiefonds wordt jaarlijks voorzien in 1,5 miljoen euro om de ambitie in het onderwijs te stimuleren. De middelen kunnen gebruikt worden om bestaande initiatieven verder uit te breiden en om nieuwe prestigeprojecten te lanceren. Hierbij ligt de focus op het TSO en BSO. Er wordt in het 1ste jaar ook voorzien in een Lage Landencompetitie, waar technische en beroepsscholen uit Vlaanderen en Nederlands zich met elkaar meten. </t>
  </si>
  <si>
    <t>Stageverplichting</t>
  </si>
  <si>
    <t xml:space="preserve">Kwaliteitsvol TSO en BSO vereist een directe confrontatie van leerlingen met de beroepsrealiteit zodat het onderwijs en de arbeidsmarkt beter op elkaar afstemd zijn. Het geleerde in de praktijk uitproberen en bijkomende inzichten op de werkvloer opdoen kan door een tijdelijke en begeleide stage. We voorzien daarom in een stageverplichting voor alle arbeidsmarktgerichte niet-duale leerjaren van de 3de graad secundair onderwijs. </t>
  </si>
  <si>
    <t>Talentcentra VOKA</t>
  </si>
  <si>
    <t xml:space="preserve">Leerlingen moeten een spiegel voorgehouden krijgen zodat ze hun interesses en talenten kunnen concretiseren. Zo weten ze veel duidelijker in welke studierichtingen ze kunnen openbloeien. Hietoe voorzien we in een ondersteuning voor een samenwerkingsverband tussen VOKA en de universiteit van Gent ter waarde van 120.432 euro. De samenwerking resulteert in een wetenschappelijk onderbouwd oriëntatie-instrument voor leerlingen van het basisonderwijs en de 1ste graad secundair onderwijs (10 tot 14-jarigen). Dit instrument is een interssante aanvulling op de onderwijsloopbaanbegeleiding van de school en de Centra voor Leerlingenbegeleiding (CLB's). </t>
  </si>
  <si>
    <t>Extra budget materiaalintensief aanbod</t>
  </si>
  <si>
    <t xml:space="preserve">TSO en BSO scholen hebben nood aan een uitvoerige didactische uitrusting. Zij voelen dus het meest de gevolgen van de stijgende materiaal- en energiekosten. Om die reden werden eerder al in deze legislatuur diverse extra werkingsbudgetten toegekend, recent nog in het schooljaar 2022-2023. Voor het schooljaar 2023-2024 wordt opnieuw 10 miljoen euro voorzien voor materiaalintensief studieaanbod. Dit extra werkingsbudget geeft scholen de nodige ademruimte om praktijklessen te blijven vormgegeven op een kwaliteitsvolle manier. </t>
  </si>
  <si>
    <t>verlaging van de leerplicht naar 5 jarigen</t>
  </si>
  <si>
    <t xml:space="preserve">Om de participatiegraad te verhogen in de 3e kleuterklas en om kinderen beter voor te bereiden op een start in het 1e leerjaar werd de leerplicht verlaagd naar 5 jaar.  </t>
  </si>
  <si>
    <t>KOALA-screening</t>
  </si>
  <si>
    <r>
      <rPr>
        <sz val="11"/>
        <color rgb="FF000000"/>
        <rFont val="Calibri"/>
        <family val="2"/>
      </rPr>
      <t>In het schooljaar 2021-2022 werd de zogenaamde KOALA-test ingevoerd in elke 3</t>
    </r>
    <r>
      <rPr>
        <vertAlign val="superscript"/>
        <sz val="11"/>
        <color rgb="FF000000"/>
        <rFont val="FlandersArtSans-Regular"/>
        <family val="2"/>
      </rPr>
      <t>de</t>
    </r>
    <r>
      <rPr>
        <sz val="11"/>
        <color rgb="FF000000"/>
        <rFont val="FlandersArtSans-Regular"/>
        <family val="2"/>
      </rPr>
      <t xml:space="preserve"> kleuterklas (5-6 jarigen). September 2023 is de digitale versie van de KOALA-test gelanceerd. Deze is kosteloos voor de scholen. Wanneer uit de verplichte taalscreening blijkt dat er een taalachterstand is, dan kunnen kinderen nog versterkt en ondersteund worden in het verbeterd aanleren en gebruik van het Nederlands.</t>
    </r>
  </si>
  <si>
    <t>Validatie van kwalificaties en NQF</t>
  </si>
  <si>
    <t>Beroepsopleidingen zijn gebaseerd op beroepskwalificaties die de vereiste competenties voor de arbeidsmarkt beschrijven. Deze kwalificaties worden opgesteld door vertegenwoordigers van de arbeidsmarkt en dienen als leerresultaten voor opleidingsprogramma's, zodat studenten goed voorbereid zijn voor de arbeidsmarkt en duurzame werkgelegenheid. Beroepskwalificaties spelen ook een rol bij de erkenning van eerder verworven competenties, zowel binnen als buiten het formele onderwijs. Om deze kwalificaties actueel te houden zijn er specifieke procedures en acties, zoals de leer- en ervaringsbewijsbank (LED) die gegevens van kwalificatiebewijzen verzamelt. In Vlaanderen wordt er, met Europese steun, gewerkt aan een groene routekaart voor vaardigheden om de overgang naar een groene economie te ondersteunen.</t>
  </si>
  <si>
    <t>Zomerscholen structureel verankeren</t>
  </si>
  <si>
    <t xml:space="preserve">Om te voorkomen dat de meest kwetsbaren met een achterstand in september starten in het nieuwe schooljaar, worden de zomerscholen structureel verankerd in Vlaanderen. Met de zomerscholen krijgen leerlingen een lesaanbod op maat om op die manier hun leerachterstand weg te werken of te voorkomen. </t>
  </si>
  <si>
    <t>Versterken van de lerarenopleidingen</t>
  </si>
  <si>
    <t xml:space="preserve">De lerarenopleidingen worden versterkt, we leggen de lat hoger teneinde de kwaliteit van het onderwijs te versterken. We dragen bij aan de opwaardering van de opleiding en de job als leerkracht. </t>
  </si>
  <si>
    <t>Versterken studentenvoorzieningen in het hoger onderwijs</t>
  </si>
  <si>
    <t>De werkingsmiddelen van de studentenvoorzieningen in het hoger onderwijs worden structureel verhoogd. Op die manier worden zij nog slagkrachtiger wat bijdraagt aan een inclusief hoger onderwijs en ook de kwaliteit van het onderwijs ten goede komt.</t>
  </si>
  <si>
    <t xml:space="preserve"> Improve the performance and equity of the education and training systems and continue reforms to strengthen the teaching profession.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</si>
</sst>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sz val="11"/>
      <name val="Calibri"/>
      <family val="2"/>
      <scheme val="minor"/>
    </font>
    <font>
      <i/>
      <sz val="11"/>
      <name val="Calibri"/>
      <family val="2"/>
      <scheme val="minor"/>
    </font>
    <font>
      <i/>
      <sz val="11"/>
      <color rgb="FF000000"/>
      <name val="Calibri"/>
      <family val="2"/>
      <scheme val="minor"/>
    </font>
    <font>
      <vertAlign val="superscript"/>
      <sz val="11"/>
      <color theme="1"/>
      <name val="Calibri"/>
      <family val="2"/>
      <scheme val="minor"/>
    </font>
    <font>
      <b/>
      <vertAlign val="superscript"/>
      <sz val="11"/>
      <color theme="1"/>
      <name val="Calibri"/>
      <family val="2"/>
      <scheme val="minor"/>
    </font>
    <font>
      <b/>
      <sz val="10"/>
      <color rgb="FF000000"/>
      <name val="Arial"/>
      <family val="2"/>
    </font>
    <font>
      <b/>
      <sz val="10"/>
      <color theme="1"/>
      <name val="Arial"/>
      <family val="2"/>
    </font>
    <font>
      <sz val="10"/>
      <color theme="1"/>
      <name val="Arial"/>
      <family val="2"/>
    </font>
    <font>
      <b/>
      <sz val="11"/>
      <name val="Calibri"/>
      <family val="2"/>
      <scheme val="minor"/>
    </font>
    <font>
      <sz val="11"/>
      <color rgb="FF0070C0"/>
      <name val="Calibri"/>
      <family val="2"/>
      <scheme val="minor"/>
    </font>
    <font>
      <sz val="11"/>
      <color rgb="FF7030A0"/>
      <name val="Calibri"/>
      <family val="2"/>
      <scheme val="minor"/>
    </font>
    <font>
      <b/>
      <sz val="10"/>
      <color theme="0"/>
      <name val="Calibri"/>
      <family val="2"/>
    </font>
    <font>
      <b/>
      <i/>
      <sz val="10"/>
      <color theme="0"/>
      <name val="Calibri"/>
      <family val="2"/>
    </font>
    <font>
      <b/>
      <sz val="11"/>
      <color theme="0"/>
      <name val="Calibri"/>
      <family val="2"/>
      <scheme val="minor"/>
    </font>
    <font>
      <i/>
      <sz val="11"/>
      <color theme="1"/>
      <name val="Calibri"/>
      <family val="2"/>
      <scheme val="minor"/>
    </font>
    <font>
      <sz val="11"/>
      <color theme="1"/>
      <name val="Arial"/>
      <family val="2"/>
    </font>
    <font>
      <b/>
      <sz val="12"/>
      <color theme="3"/>
      <name val="Arial"/>
      <family val="2"/>
    </font>
    <font>
      <i/>
      <sz val="11"/>
      <color theme="1"/>
      <name val="Arial"/>
      <family val="2"/>
    </font>
    <font>
      <b/>
      <sz val="11"/>
      <name val="Arial"/>
      <family val="2"/>
    </font>
    <font>
      <sz val="11"/>
      <name val="Arial"/>
      <family val="2"/>
    </font>
    <font>
      <i/>
      <sz val="11"/>
      <name val="Arial"/>
      <family val="2"/>
    </font>
    <font>
      <b/>
      <sz val="11"/>
      <color theme="1"/>
      <name val="Arial"/>
      <family val="2"/>
    </font>
    <font>
      <b/>
      <i/>
      <sz val="11"/>
      <color theme="1"/>
      <name val="Arial"/>
      <family val="2"/>
    </font>
    <font>
      <vertAlign val="superscript"/>
      <sz val="11"/>
      <color theme="1"/>
      <name val="Arial"/>
      <family val="2"/>
    </font>
    <font>
      <sz val="11"/>
      <color theme="1"/>
      <name val="Times New Roman"/>
      <family val="1"/>
    </font>
    <font>
      <b/>
      <sz val="12"/>
      <color theme="3"/>
      <name val="Calibri"/>
      <family val="2"/>
      <scheme val="minor"/>
    </font>
    <font>
      <b/>
      <sz val="12"/>
      <name val="Calibri"/>
      <family val="2"/>
      <scheme val="minor"/>
    </font>
    <font>
      <sz val="12"/>
      <color theme="1"/>
      <name val="Times New Roman"/>
      <family val="1"/>
    </font>
    <font>
      <sz val="12"/>
      <color theme="1"/>
      <name val="Calibri"/>
      <family val="2"/>
      <scheme val="minor"/>
    </font>
    <font>
      <b/>
      <vertAlign val="superscript"/>
      <sz val="11"/>
      <color theme="0"/>
      <name val="Arial"/>
      <family val="2"/>
    </font>
    <font>
      <b/>
      <u val="single"/>
      <sz val="10"/>
      <color theme="0"/>
      <name val="Calibri"/>
      <family val="2"/>
    </font>
    <font>
      <b/>
      <u val="single"/>
      <sz val="10"/>
      <color rgb="FF008080"/>
      <name val="Calibri"/>
      <family val="2"/>
    </font>
    <font>
      <u val="single"/>
      <sz val="10"/>
      <color rgb="FF008080"/>
      <name val="Calibri"/>
      <family val="2"/>
    </font>
    <font>
      <u val="single"/>
      <sz val="11"/>
      <color theme="10"/>
      <name val="Calibri"/>
      <family val="2"/>
      <scheme val="minor"/>
    </font>
    <font>
      <b/>
      <sz val="11"/>
      <color rgb="FFFF0000"/>
      <name val="Calibri"/>
      <family val="2"/>
      <scheme val="minor"/>
    </font>
    <font>
      <b/>
      <sz val="12"/>
      <color rgb="FF44546A"/>
      <name val="Arial"/>
      <family val="2"/>
    </font>
    <font>
      <sz val="12"/>
      <color rgb="FF000000"/>
      <name val="Arial"/>
      <family val="2"/>
    </font>
    <font>
      <b/>
      <sz val="11"/>
      <color rgb="FF00B050"/>
      <name val="Calibri"/>
      <family val="2"/>
      <scheme val="minor"/>
    </font>
    <font>
      <b/>
      <sz val="12"/>
      <color theme="0"/>
      <name val="Calibri"/>
      <family val="2"/>
    </font>
    <font>
      <sz val="11"/>
      <color theme="0"/>
      <name val="Calibri"/>
      <family val="2"/>
      <scheme val="minor"/>
    </font>
    <font>
      <i/>
      <sz val="11"/>
      <color rgb="FF3696AC"/>
      <name val="Calibri"/>
      <family val="2"/>
      <scheme val="minor"/>
    </font>
    <font>
      <b/>
      <u val="single"/>
      <sz val="11"/>
      <color rgb="FFFF0000"/>
      <name val="Calibri"/>
      <family val="2"/>
      <scheme val="minor"/>
    </font>
    <font>
      <u val="single"/>
      <sz val="11"/>
      <name val="Calibri"/>
      <family val="2"/>
      <scheme val="minor"/>
    </font>
    <font>
      <sz val="10"/>
      <name val="Calibri"/>
      <family val="2"/>
    </font>
    <font>
      <sz val="10"/>
      <color rgb="FF000000"/>
      <name val="Arial"/>
      <family val="2"/>
    </font>
    <font>
      <b/>
      <sz val="10"/>
      <color rgb="FF44546A"/>
      <name val="Arial"/>
      <family val="2"/>
    </font>
    <font>
      <sz val="10"/>
      <color theme="1"/>
      <name val="Calibri"/>
      <family val="2"/>
      <scheme val="minor"/>
    </font>
    <font>
      <sz val="11"/>
      <color rgb="FF000000"/>
      <name val="Calibri"/>
      <family val="2"/>
    </font>
    <font>
      <vertAlign val="superscript"/>
      <sz val="11"/>
      <color rgb="FF000000"/>
      <name val="FlandersArtSans-Regular"/>
      <family val="2"/>
    </font>
    <font>
      <sz val="11"/>
      <color rgb="FF000000"/>
      <name val="FlandersArtSans-Regular"/>
      <family val="2"/>
    </font>
  </fonts>
  <fills count="10">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3696AC"/>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FF"/>
        <bgColor indexed="64"/>
      </patternFill>
    </fill>
    <fill>
      <patternFill patternType="solid">
        <fgColor theme="3" tint="0.5999900102615356"/>
        <bgColor indexed="64"/>
      </patternFill>
    </fill>
    <fill>
      <patternFill patternType="solid">
        <fgColor rgb="FFE7E6E6"/>
        <bgColor indexed="64"/>
      </patternFill>
    </fill>
  </fills>
  <borders count="108">
    <border>
      <left/>
      <right/>
      <top/>
      <bottom/>
      <diagonal/>
    </border>
    <border>
      <left style="thin">
        <color theme="8"/>
      </left>
      <right style="thin">
        <color theme="8"/>
      </right>
      <top/>
      <bottom style="thin">
        <color theme="8"/>
      </bottom>
    </border>
    <border>
      <left style="thin">
        <color theme="8"/>
      </left>
      <right style="thin">
        <color theme="8"/>
      </right>
      <top style="thin">
        <color theme="8"/>
      </top>
      <bottom style="thin">
        <color theme="8"/>
      </bottom>
    </border>
    <border>
      <left/>
      <right style="thin">
        <color theme="8"/>
      </right>
      <top style="thin">
        <color theme="8"/>
      </top>
      <bottom style="thin">
        <color theme="8"/>
      </bottom>
    </border>
    <border>
      <left/>
      <right style="thin">
        <color theme="8"/>
      </right>
      <top/>
      <bottom style="thin">
        <color theme="8"/>
      </bottom>
    </border>
    <border>
      <left style="thin">
        <color theme="8"/>
      </left>
      <right style="thin">
        <color theme="8"/>
      </right>
      <top style="thin">
        <color theme="8"/>
      </top>
      <bottom/>
    </border>
    <border>
      <left/>
      <right/>
      <top style="thin">
        <color theme="8"/>
      </top>
      <bottom style="thin">
        <color theme="8"/>
      </bottom>
    </border>
    <border>
      <left style="thin">
        <color theme="8"/>
      </left>
      <right/>
      <top style="thin">
        <color theme="8"/>
      </top>
      <bottom style="thin">
        <color theme="8"/>
      </bottom>
    </border>
    <border>
      <left style="thin"/>
      <right style="thin">
        <color theme="8"/>
      </right>
      <top style="thin">
        <color theme="8"/>
      </top>
      <bottom style="thin">
        <color theme="8"/>
      </bottom>
    </border>
    <border>
      <left style="thin"/>
      <right style="thin">
        <color theme="8"/>
      </right>
      <top/>
      <bottom/>
    </border>
    <border>
      <left style="thin"/>
      <right style="thin">
        <color theme="8"/>
      </right>
      <top/>
      <bottom style="thin">
        <color theme="8"/>
      </bottom>
    </border>
    <border>
      <left/>
      <right/>
      <top/>
      <bottom style="thin">
        <color theme="8"/>
      </bottom>
    </border>
    <border>
      <left style="thin">
        <color theme="8"/>
      </left>
      <right/>
      <top/>
      <bottom style="thin">
        <color theme="8"/>
      </bottom>
    </border>
    <border>
      <left style="thin">
        <color theme="8"/>
      </left>
      <right style="thin">
        <color theme="8"/>
      </right>
      <top/>
      <bottom/>
    </border>
    <border>
      <left/>
      <right style="thin">
        <color theme="8"/>
      </right>
      <top/>
      <bottom/>
    </border>
    <border>
      <left style="thin">
        <color theme="8"/>
      </left>
      <right/>
      <top style="thin">
        <color theme="8"/>
      </top>
      <bottom/>
    </border>
    <border>
      <left/>
      <right/>
      <top style="thin">
        <color theme="8"/>
      </top>
      <bottom/>
    </border>
    <border>
      <left style="thin">
        <color theme="8"/>
      </left>
      <right/>
      <top/>
      <bottom/>
    </border>
    <border>
      <left/>
      <right style="thin">
        <color theme="8"/>
      </right>
      <top style="thin">
        <color theme="8"/>
      </top>
      <bottom/>
    </border>
    <border>
      <left/>
      <right style="thin">
        <color theme="8"/>
      </right>
      <top/>
      <bottom style="thin"/>
    </border>
    <border>
      <left style="thin"/>
      <right style="thin"/>
      <top/>
      <bottom/>
    </border>
    <border>
      <left style="thin"/>
      <right style="thin"/>
      <top/>
      <bottom style="thin"/>
    </border>
    <border>
      <left style="thin"/>
      <right style="thin"/>
      <top style="thin"/>
      <bottom/>
    </border>
    <border>
      <left style="thin"/>
      <right/>
      <top style="thin"/>
      <bottom/>
    </border>
    <border>
      <left style="thin"/>
      <right/>
      <top/>
      <bottom style="thin"/>
    </border>
    <border>
      <left style="thin">
        <color theme="8" tint="-0.24997000396251678"/>
      </left>
      <right style="thin">
        <color theme="8" tint="-0.24997000396251678"/>
      </right>
      <top/>
      <bottom style="thin">
        <color theme="8" tint="-0.24997000396251678"/>
      </bottom>
    </border>
    <border>
      <left/>
      <right/>
      <top style="thin"/>
      <bottom/>
    </border>
    <border>
      <left/>
      <right/>
      <top style="thin"/>
      <bottom style="thin"/>
    </border>
    <border>
      <left style="thin"/>
      <right style="thin"/>
      <top style="thin"/>
      <bottom style="thin"/>
    </border>
    <border>
      <left style="thin"/>
      <right/>
      <top style="thin"/>
      <bottom style="thin"/>
    </border>
    <border>
      <left/>
      <right/>
      <top style="thin"/>
      <bottom style="medium"/>
    </border>
    <border>
      <left style="thin"/>
      <right style="thin"/>
      <top style="thin"/>
      <bottom style="medium"/>
    </border>
    <border>
      <left style="thin"/>
      <right/>
      <top style="thin"/>
      <bottom style="medium"/>
    </border>
    <border>
      <left/>
      <right style="thin"/>
      <top style="thin"/>
      <bottom/>
    </border>
    <border>
      <left/>
      <right style="thin"/>
      <top/>
      <bottom/>
    </border>
    <border>
      <left style="thin"/>
      <right/>
      <top/>
      <bottom/>
    </border>
    <border>
      <left/>
      <right style="thin"/>
      <top/>
      <bottom style="thin"/>
    </border>
    <border>
      <left/>
      <right style="thin"/>
      <top style="thin"/>
      <bottom style="thin"/>
    </border>
    <border>
      <left/>
      <right style="thin"/>
      <top style="thin"/>
      <bottom style="medium"/>
    </border>
    <border>
      <left/>
      <right/>
      <top style="medium"/>
      <bottom style="thin"/>
    </border>
    <border>
      <left style="thin"/>
      <right style="thin"/>
      <top style="medium"/>
      <bottom style="thin"/>
    </border>
    <border>
      <left style="thin"/>
      <right/>
      <top style="medium"/>
      <bottom style="thin"/>
    </border>
    <border>
      <left style="thin">
        <color rgb="FF3696AC"/>
      </left>
      <right/>
      <top style="thin">
        <color rgb="FF3696AC"/>
      </top>
      <bottom style="thin">
        <color rgb="FF3696AC"/>
      </bottom>
    </border>
    <border>
      <left style="thin">
        <color rgb="FF3696AC"/>
      </left>
      <right style="thin">
        <color rgb="FF3696AC"/>
      </right>
      <top style="thin">
        <color rgb="FF3696AC"/>
      </top>
      <bottom style="thin">
        <color rgb="FF3696AC"/>
      </bottom>
    </border>
    <border>
      <left style="medium"/>
      <right/>
      <top style="medium"/>
      <bottom/>
    </border>
    <border>
      <left style="thin">
        <color rgb="FF3696AC"/>
      </left>
      <right style="thin">
        <color theme="0"/>
      </right>
      <top style="medium"/>
      <bottom style="thin">
        <color rgb="FF3696AC"/>
      </bottom>
    </border>
    <border>
      <left/>
      <right/>
      <top style="medium"/>
      <bottom style="thin">
        <color rgb="FF3696AC"/>
      </bottom>
    </border>
    <border>
      <left style="thin">
        <color theme="0"/>
      </left>
      <right/>
      <top style="medium"/>
      <bottom style="thin">
        <color rgb="FF3696AC"/>
      </bottom>
    </border>
    <border>
      <left style="thin">
        <color theme="0"/>
      </left>
      <right style="medium"/>
      <top style="medium"/>
      <bottom style="thin">
        <color rgb="FF3696AC"/>
      </bottom>
    </border>
    <border>
      <left style="medium"/>
      <right/>
      <top style="double"/>
      <bottom style="medium"/>
    </border>
    <border>
      <left style="thin">
        <color rgb="FF3696AC"/>
      </left>
      <right style="thin">
        <color rgb="FF3696AC"/>
      </right>
      <top style="thin">
        <color rgb="FF3696AC"/>
      </top>
      <bottom/>
    </border>
    <border>
      <left style="thin">
        <color rgb="FF3696AC"/>
      </left>
      <right style="thin">
        <color rgb="FF3696AC"/>
      </right>
      <top/>
      <bottom/>
    </border>
    <border>
      <left style="thin">
        <color theme="0"/>
      </left>
      <right style="medium">
        <color rgb="FF3696AC"/>
      </right>
      <top style="thin">
        <color theme="0"/>
      </top>
      <bottom style="thin">
        <color theme="0"/>
      </bottom>
    </border>
    <border>
      <left style="medium">
        <color rgb="FF3696AC"/>
      </left>
      <right style="thin">
        <color rgb="FF3696AC"/>
      </right>
      <top style="thin">
        <color rgb="FF3696AC"/>
      </top>
      <bottom style="thin">
        <color rgb="FF3696AC"/>
      </bottom>
    </border>
    <border>
      <left style="medium">
        <color rgb="FF3696AC"/>
      </left>
      <right style="thin">
        <color rgb="FF3696AC"/>
      </right>
      <top/>
      <bottom/>
    </border>
    <border>
      <left style="medium">
        <color rgb="FF3696AC"/>
      </left>
      <right style="thin">
        <color rgb="FF3696AC"/>
      </right>
      <top style="thin">
        <color rgb="FF3696AC"/>
      </top>
      <bottom/>
    </border>
    <border>
      <left style="medium">
        <color rgb="FF3696AC"/>
      </left>
      <right style="thin">
        <color rgb="FF3696AC"/>
      </right>
      <top style="thin">
        <color rgb="FF3696AC"/>
      </top>
      <bottom style="medium">
        <color rgb="FF3696AC"/>
      </bottom>
    </border>
    <border>
      <left/>
      <right style="thin">
        <color rgb="FF3696AC"/>
      </right>
      <top/>
      <bottom style="medium">
        <color rgb="FF3696AC"/>
      </bottom>
    </border>
    <border>
      <left/>
      <right style="thin">
        <color theme="0"/>
      </right>
      <top style="thin">
        <color theme="0"/>
      </top>
      <bottom style="thin">
        <color theme="0"/>
      </bottom>
    </border>
    <border>
      <left style="thin">
        <color rgb="FF3696AC"/>
      </left>
      <right style="medium">
        <color rgb="FF3696AC"/>
      </right>
      <top style="thin">
        <color rgb="FF3696AC"/>
      </top>
      <bottom style="thin">
        <color rgb="FF3696AC"/>
      </bottom>
    </border>
    <border>
      <left style="thin">
        <color rgb="FF3696AC"/>
      </left>
      <right style="thin">
        <color rgb="FF3696AC"/>
      </right>
      <top style="thin">
        <color rgb="FF3696AC"/>
      </top>
      <bottom style="medium">
        <color rgb="FF3696AC"/>
      </bottom>
    </border>
    <border>
      <left style="thin">
        <color rgb="FF3696AC"/>
      </left>
      <right style="thin">
        <color rgb="FF3696AC"/>
      </right>
      <top/>
      <bottom style="medium">
        <color rgb="FF3696AC"/>
      </bottom>
    </border>
    <border>
      <left/>
      <right/>
      <top/>
      <bottom style="thin"/>
    </border>
    <border>
      <left/>
      <right style="thin">
        <color theme="8"/>
      </right>
      <top style="thin">
        <color theme="8"/>
      </top>
      <bottom style="thin"/>
    </border>
    <border>
      <left style="thin">
        <color rgb="FF3696AC"/>
      </left>
      <right style="thin">
        <color rgb="FF3696AC"/>
      </right>
      <top/>
      <bottom style="thin">
        <color rgb="FF3696AC"/>
      </bottom>
    </border>
    <border>
      <left style="thin">
        <color rgb="FF3696AC"/>
      </left>
      <right style="medium">
        <color rgb="FF3696AC"/>
      </right>
      <top/>
      <bottom style="thin">
        <color rgb="FF3696AC"/>
      </bottom>
    </border>
    <border>
      <left style="thin">
        <color rgb="FF3696AC"/>
      </left>
      <right style="medium">
        <color rgb="FF3696AC"/>
      </right>
      <top/>
      <bottom/>
    </border>
    <border>
      <left style="thin">
        <color rgb="FF3696AC"/>
      </left>
      <right style="medium">
        <color rgb="FF3696AC"/>
      </right>
      <top style="thin">
        <color rgb="FF3696AC"/>
      </top>
      <bottom/>
    </border>
    <border>
      <left/>
      <right style="medium">
        <color rgb="FF3696AC"/>
      </right>
      <top/>
      <bottom style="medium">
        <color rgb="FF3696AC"/>
      </bottom>
    </border>
    <border>
      <left/>
      <right style="medium"/>
      <top/>
      <bottom style="medium"/>
    </border>
    <border>
      <left/>
      <right style="medium"/>
      <top/>
      <bottom/>
    </border>
    <border>
      <left/>
      <right/>
      <top/>
      <bottom style="medium"/>
    </border>
    <border>
      <left style="medium"/>
      <right style="medium"/>
      <top style="medium"/>
      <bottom style="medium"/>
    </border>
    <border>
      <left/>
      <right style="medium"/>
      <top style="medium"/>
      <bottom style="medium"/>
    </border>
    <border>
      <left style="medium">
        <color rgb="FFFFFFFF"/>
      </left>
      <right style="medium"/>
      <top/>
      <bottom style="medium"/>
    </border>
    <border>
      <left style="medium"/>
      <right style="medium"/>
      <top/>
      <bottom/>
    </border>
    <border>
      <left/>
      <right style="medium"/>
      <top style="double"/>
      <bottom style="medium"/>
    </border>
    <border>
      <left/>
      <right style="thin"/>
      <top style="thin">
        <color theme="8"/>
      </top>
      <bottom style="thin">
        <color theme="8"/>
      </bottom>
    </border>
    <border>
      <left/>
      <right style="thin"/>
      <top/>
      <bottom style="thin">
        <color theme="8"/>
      </bottom>
    </border>
    <border>
      <left style="thin"/>
      <right style="thin">
        <color theme="8"/>
      </right>
      <top style="thin"/>
      <bottom style="thin"/>
    </border>
    <border>
      <left style="thin"/>
      <right style="thin">
        <color theme="8"/>
      </right>
      <top style="thin"/>
      <bottom/>
    </border>
    <border>
      <left style="medium"/>
      <right style="thin">
        <color theme="0"/>
      </right>
      <top style="thin">
        <color theme="0"/>
      </top>
      <bottom/>
    </border>
    <border>
      <left style="medium"/>
      <right style="thin">
        <color theme="0"/>
      </right>
      <top/>
      <bottom/>
    </border>
    <border>
      <left style="medium"/>
      <right style="thin">
        <color theme="0"/>
      </right>
      <top/>
      <bottom style="thin">
        <color theme="0"/>
      </bottom>
    </border>
    <border>
      <left style="medium"/>
      <right/>
      <top/>
      <bottom/>
    </border>
    <border>
      <left style="medium"/>
      <right/>
      <top style="thin">
        <color theme="0"/>
      </top>
      <bottom/>
    </border>
    <border>
      <left style="medium"/>
      <right/>
      <top/>
      <bottom style="double"/>
    </border>
    <border>
      <left style="thin"/>
      <right/>
      <top style="thin">
        <color theme="8"/>
      </top>
      <bottom style="thin">
        <color theme="8"/>
      </bottom>
    </border>
    <border>
      <left style="thick">
        <color rgb="FF3696AC"/>
      </left>
      <right/>
      <top style="thick">
        <color rgb="FF3696AC"/>
      </top>
      <bottom/>
    </border>
    <border>
      <left/>
      <right/>
      <top style="thick">
        <color rgb="FF3696AC"/>
      </top>
      <bottom/>
    </border>
    <border>
      <left/>
      <right style="thick">
        <color rgb="FF3696AC"/>
      </right>
      <top style="thick">
        <color rgb="FF3696AC"/>
      </top>
      <bottom/>
    </border>
    <border>
      <left style="medium">
        <color rgb="FF3696AC"/>
      </left>
      <right/>
      <top style="medium">
        <color rgb="FF3696AC"/>
      </top>
      <bottom/>
    </border>
    <border>
      <left style="medium">
        <color rgb="FF3696AC"/>
      </left>
      <right/>
      <top/>
      <bottom style="thin">
        <color rgb="FF3696AC"/>
      </bottom>
    </border>
    <border>
      <left/>
      <right/>
      <top style="medium">
        <color rgb="FF3696AC"/>
      </top>
      <bottom/>
    </border>
    <border>
      <left/>
      <right style="thin">
        <color rgb="FF3696AC"/>
      </right>
      <top style="medium">
        <color rgb="FF3696AC"/>
      </top>
      <bottom/>
    </border>
    <border>
      <left/>
      <right style="thin">
        <color rgb="FF3696AC"/>
      </right>
      <top/>
      <bottom style="thin">
        <color rgb="FF3696AC"/>
      </bottom>
    </border>
    <border>
      <left style="thin">
        <color rgb="FF3696AC"/>
      </left>
      <right style="thin">
        <color rgb="FF3696AC"/>
      </right>
      <top style="medium">
        <color rgb="FF3696AC"/>
      </top>
      <bottom/>
    </border>
    <border>
      <left style="thin">
        <color rgb="FF3696AC"/>
      </left>
      <right/>
      <top style="medium">
        <color rgb="FF3696AC"/>
      </top>
      <bottom/>
    </border>
    <border>
      <left/>
      <right style="medium">
        <color rgb="FF3696AC"/>
      </right>
      <top style="medium">
        <color rgb="FF3696AC"/>
      </top>
      <bottom/>
    </border>
    <border>
      <left style="thin">
        <color rgb="FF3696AC"/>
      </left>
      <right/>
      <top/>
      <bottom style="thin">
        <color rgb="FF3696AC"/>
      </bottom>
    </border>
    <border>
      <left/>
      <right/>
      <top/>
      <bottom style="thin">
        <color rgb="FF3696AC"/>
      </bottom>
    </border>
    <border>
      <left/>
      <right style="medium">
        <color rgb="FF3696AC"/>
      </right>
      <top/>
      <bottom style="thin">
        <color rgb="FF3696AC"/>
      </bottom>
    </border>
    <border>
      <left style="medium">
        <color rgb="FF3696AC"/>
      </left>
      <right/>
      <top/>
      <bottom/>
    </border>
    <border>
      <left/>
      <right style="thin">
        <color theme="0"/>
      </right>
      <top style="medium">
        <color rgb="FF3696AC"/>
      </top>
      <bottom/>
    </border>
    <border>
      <left/>
      <right style="thin">
        <color theme="0"/>
      </right>
      <top/>
      <bottom/>
    </border>
    <border>
      <left/>
      <right style="thin">
        <color theme="0"/>
      </right>
      <top/>
      <bottom style="thin">
        <color rgb="FF3696AC"/>
      </bottom>
    </border>
    <border>
      <left style="thin">
        <color theme="0"/>
      </left>
      <right/>
      <top/>
      <bottom style="thin">
        <color theme="0"/>
      </bottom>
    </border>
    <border>
      <left/>
      <right style="medium">
        <color rgb="FF3696AC"/>
      </right>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40" fillId="0" borderId="0" applyNumberFormat="0" applyFill="0" applyBorder="0" applyAlignment="0" applyProtection="0"/>
  </cellStyleXfs>
  <cellXfs count="617">
    <xf numFmtId="0" fontId="0" fillId="0" borderId="0" xfId="0"/>
    <xf numFmtId="0" fontId="0" fillId="0" borderId="0" xfId="0" applyFont="1"/>
    <xf numFmtId="0" fontId="3" fillId="0" borderId="0" xfId="0" applyFont="1"/>
    <xf numFmtId="0" fontId="0" fillId="0" borderId="0" xfId="0" applyFont="1" applyBorder="1"/>
    <xf numFmtId="0" fontId="4" fillId="0" borderId="0" xfId="0" applyFont="1" applyBorder="1" applyAlignment="1">
      <alignment horizontal="left" vertical="center" wrapText="1" indent="1"/>
    </xf>
    <xf numFmtId="0" fontId="0" fillId="3" borderId="0" xfId="0" applyFill="1"/>
    <xf numFmtId="0" fontId="7" fillId="3" borderId="0" xfId="0" applyFont="1" applyFill="1"/>
    <xf numFmtId="0" fontId="3" fillId="3" borderId="0" xfId="0" applyFont="1" applyFill="1" applyAlignment="1">
      <alignment horizontal="left" vertical="center" wrapText="1"/>
    </xf>
    <xf numFmtId="0" fontId="2" fillId="3" borderId="0" xfId="0" applyFont="1" applyFill="1"/>
    <xf numFmtId="0" fontId="3" fillId="0" borderId="0" xfId="0" applyFont="1" applyBorder="1" applyAlignment="1">
      <alignment horizontal="left"/>
    </xf>
    <xf numFmtId="0" fontId="3" fillId="3" borderId="0" xfId="0" applyFont="1" applyFill="1"/>
    <xf numFmtId="0" fontId="0" fillId="3" borderId="0" xfId="0" applyFill="1" quotePrefix="1"/>
    <xf numFmtId="0" fontId="3" fillId="0" borderId="0" xfId="0" applyFont="1" applyBorder="1" applyAlignment="1">
      <alignment horizontal="left"/>
    </xf>
    <xf numFmtId="0" fontId="0" fillId="3" borderId="1" xfId="20" applyFont="1" applyFill="1" applyBorder="1"/>
    <xf numFmtId="0" fontId="0" fillId="0" borderId="2" xfId="0" applyBorder="1"/>
    <xf numFmtId="0" fontId="0" fillId="0" borderId="3" xfId="0" applyBorder="1"/>
    <xf numFmtId="0" fontId="0" fillId="3" borderId="4" xfId="20" applyFont="1" applyFill="1" applyBorder="1"/>
    <xf numFmtId="0" fontId="0" fillId="0" borderId="1" xfId="0" applyBorder="1"/>
    <xf numFmtId="0" fontId="0" fillId="0" borderId="4" xfId="0" applyBorder="1"/>
    <xf numFmtId="0" fontId="18" fillId="4" borderId="5" xfId="0" applyFont="1" applyFill="1" applyBorder="1" applyAlignment="1">
      <alignment vertical="center" wrapText="1"/>
    </xf>
    <xf numFmtId="0" fontId="18" fillId="4" borderId="2" xfId="0" applyFont="1" applyFill="1" applyBorder="1" applyAlignment="1">
      <alignment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vertical="center" wrapText="1"/>
    </xf>
    <xf numFmtId="0" fontId="18" fillId="4" borderId="3" xfId="0" applyFont="1" applyFill="1" applyBorder="1" applyAlignment="1">
      <alignment vertical="center" wrapText="1"/>
    </xf>
    <xf numFmtId="0" fontId="0" fillId="3" borderId="8" xfId="0" applyFill="1" applyBorder="1"/>
    <xf numFmtId="0" fontId="0" fillId="3" borderId="9" xfId="0" applyFill="1" applyBorder="1"/>
    <xf numFmtId="0" fontId="15" fillId="3" borderId="1" xfId="0" applyFont="1" applyFill="1" applyBorder="1" applyAlignment="1">
      <alignment vertical="top"/>
    </xf>
    <xf numFmtId="0" fontId="15" fillId="3" borderId="2" xfId="0" applyFont="1" applyFill="1" applyBorder="1" applyAlignment="1">
      <alignment vertical="top"/>
    </xf>
    <xf numFmtId="0" fontId="0" fillId="3" borderId="8" xfId="0" applyFill="1" applyBorder="1" applyAlignment="1">
      <alignment horizontal="right"/>
    </xf>
    <xf numFmtId="0" fontId="0" fillId="3" borderId="10" xfId="0" applyFill="1" applyBorder="1"/>
    <xf numFmtId="0" fontId="15" fillId="3" borderId="11" xfId="0" applyFont="1" applyFill="1" applyBorder="1" applyAlignment="1">
      <alignment vertical="top"/>
    </xf>
    <xf numFmtId="0" fontId="0" fillId="3" borderId="11" xfId="0" applyFill="1" applyBorder="1"/>
    <xf numFmtId="0" fontId="18" fillId="4" borderId="2" xfId="0" applyFont="1" applyFill="1" applyBorder="1" applyAlignment="1">
      <alignment horizontal="center" vertical="center" wrapText="1"/>
    </xf>
    <xf numFmtId="0" fontId="15" fillId="3" borderId="12" xfId="0" applyFont="1" applyFill="1" applyBorder="1" applyAlignment="1">
      <alignment vertical="top"/>
    </xf>
    <xf numFmtId="0" fontId="0" fillId="3" borderId="7" xfId="0" applyFill="1" applyBorder="1"/>
    <xf numFmtId="0" fontId="15" fillId="3" borderId="7" xfId="0" applyFont="1" applyFill="1" applyBorder="1" applyAlignment="1">
      <alignment vertical="top"/>
    </xf>
    <xf numFmtId="0" fontId="0" fillId="3" borderId="4" xfId="0" applyFill="1" applyBorder="1"/>
    <xf numFmtId="0" fontId="0" fillId="3" borderId="3" xfId="0" applyFill="1" applyBorder="1"/>
    <xf numFmtId="0" fontId="0" fillId="3" borderId="2" xfId="0" applyFill="1" applyBorder="1"/>
    <xf numFmtId="0" fontId="0" fillId="3" borderId="12" xfId="0" applyFill="1" applyBorder="1"/>
    <xf numFmtId="0" fontId="0" fillId="3" borderId="1" xfId="0" applyFill="1" applyBorder="1"/>
    <xf numFmtId="0" fontId="0" fillId="0" borderId="7" xfId="0" applyBorder="1"/>
    <xf numFmtId="0" fontId="0" fillId="0" borderId="0" xfId="0" applyBorder="1"/>
    <xf numFmtId="0" fontId="0" fillId="0" borderId="13" xfId="0" applyBorder="1"/>
    <xf numFmtId="0" fontId="0" fillId="0" borderId="5" xfId="0" applyBorder="1"/>
    <xf numFmtId="0" fontId="0" fillId="0" borderId="14" xfId="0" applyBorder="1"/>
    <xf numFmtId="0" fontId="18" fillId="4" borderId="15"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0" fillId="0" borderId="15" xfId="0" applyBorder="1"/>
    <xf numFmtId="0" fontId="0" fillId="0" borderId="16" xfId="0" applyBorder="1"/>
    <xf numFmtId="0" fontId="0" fillId="0" borderId="17" xfId="0" applyBorder="1"/>
    <xf numFmtId="0" fontId="0" fillId="0" borderId="12" xfId="0" applyBorder="1"/>
    <xf numFmtId="0" fontId="0" fillId="0" borderId="11" xfId="0" applyBorder="1"/>
    <xf numFmtId="0" fontId="0" fillId="0" borderId="18" xfId="0" applyBorder="1"/>
    <xf numFmtId="0" fontId="3" fillId="0" borderId="15" xfId="0" applyFont="1" applyBorder="1" applyAlignment="1">
      <alignment horizontal="center" wrapText="1"/>
    </xf>
    <xf numFmtId="0" fontId="0" fillId="3" borderId="17" xfId="0" applyFill="1" applyBorder="1"/>
    <xf numFmtId="0" fontId="0" fillId="3" borderId="16" xfId="0" applyFill="1" applyBorder="1"/>
    <xf numFmtId="0" fontId="19" fillId="4" borderId="15"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7" xfId="0" applyFont="1" applyFill="1" applyBorder="1" applyAlignment="1">
      <alignment horizontal="right" vertical="center" wrapText="1"/>
    </xf>
    <xf numFmtId="0" fontId="3" fillId="0" borderId="5" xfId="0" applyFont="1" applyBorder="1"/>
    <xf numFmtId="0" fontId="0" fillId="0" borderId="5" xfId="0" applyFont="1" applyBorder="1"/>
    <xf numFmtId="0" fontId="3" fillId="0" borderId="0" xfId="0" applyFont="1" applyBorder="1" applyAlignment="1">
      <alignment horizontal="left"/>
    </xf>
    <xf numFmtId="0" fontId="5" fillId="0" borderId="4"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0"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3" borderId="5" xfId="0" applyFont="1" applyFill="1" applyBorder="1" applyAlignment="1">
      <alignment horizontal="left" vertical="center" wrapText="1" indent="1"/>
    </xf>
    <xf numFmtId="0" fontId="5" fillId="5" borderId="4" xfId="0" applyFont="1" applyFill="1" applyBorder="1" applyAlignment="1">
      <alignment horizontal="center" vertical="center"/>
    </xf>
    <xf numFmtId="0" fontId="5" fillId="5" borderId="2" xfId="0" applyFont="1" applyFill="1" applyBorder="1" applyAlignment="1">
      <alignment horizontal="center" vertical="center"/>
    </xf>
    <xf numFmtId="0" fontId="6"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5" borderId="3" xfId="0" applyFont="1" applyFill="1" applyBorder="1" applyAlignment="1">
      <alignment horizontal="center" vertical="center"/>
    </xf>
    <xf numFmtId="0" fontId="5"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5" borderId="2"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5" borderId="7" xfId="0" applyFont="1" applyFill="1" applyBorder="1" applyAlignment="1">
      <alignment horizontal="left" vertical="center" wrapText="1" indent="1"/>
    </xf>
    <xf numFmtId="0" fontId="0" fillId="0" borderId="16" xfId="0" applyFont="1" applyBorder="1"/>
    <xf numFmtId="0" fontId="5" fillId="5" borderId="5" xfId="0" applyFont="1" applyFill="1" applyBorder="1" applyAlignment="1">
      <alignment horizontal="left" vertical="center" wrapText="1" indent="2"/>
    </xf>
    <xf numFmtId="0" fontId="5" fillId="5" borderId="2" xfId="0" applyFont="1" applyFill="1" applyBorder="1" applyAlignment="1">
      <alignment horizontal="left" vertical="center" wrapText="1" indent="1"/>
    </xf>
    <xf numFmtId="0" fontId="5" fillId="5" borderId="5" xfId="0" applyFont="1" applyFill="1" applyBorder="1" applyAlignment="1">
      <alignment horizontal="left" vertical="center" wrapText="1" indent="1"/>
    </xf>
    <xf numFmtId="0" fontId="19" fillId="4" borderId="15" xfId="0" applyFont="1" applyFill="1" applyBorder="1" applyAlignment="1">
      <alignment horizontal="right" vertical="center" wrapText="1"/>
    </xf>
    <xf numFmtId="0" fontId="3" fillId="3" borderId="0" xfId="0" applyFont="1" applyFill="1" applyBorder="1" applyAlignment="1">
      <alignment horizontal="left"/>
    </xf>
    <xf numFmtId="0" fontId="20" fillId="6" borderId="0" xfId="0" applyFont="1" applyFill="1" applyBorder="1" applyAlignment="1">
      <alignment horizontal="left"/>
    </xf>
    <xf numFmtId="0" fontId="16" fillId="3" borderId="20" xfId="0" applyFont="1" applyFill="1" applyBorder="1" applyAlignment="1">
      <alignment vertical="top" wrapText="1"/>
    </xf>
    <xf numFmtId="0" fontId="16" fillId="3" borderId="21" xfId="0" applyFont="1" applyFill="1" applyBorder="1" applyAlignment="1">
      <alignment vertical="top" wrapText="1"/>
    </xf>
    <xf numFmtId="0" fontId="16" fillId="3" borderId="22" xfId="0" applyFont="1" applyFill="1" applyBorder="1" applyAlignment="1">
      <alignment vertical="top" wrapText="1"/>
    </xf>
    <xf numFmtId="0" fontId="16" fillId="3" borderId="23" xfId="0" applyFont="1" applyFill="1" applyBorder="1" applyAlignment="1">
      <alignment horizontal="left" vertical="top" wrapText="1"/>
    </xf>
    <xf numFmtId="0" fontId="16" fillId="3" borderId="24" xfId="0" applyFont="1" applyFill="1" applyBorder="1" applyAlignment="1">
      <alignment horizontal="left" vertical="top" wrapText="1"/>
    </xf>
    <xf numFmtId="0" fontId="16" fillId="3" borderId="23" xfId="0" applyFont="1" applyFill="1" applyBorder="1" applyAlignment="1">
      <alignment vertical="top" wrapText="1"/>
    </xf>
    <xf numFmtId="0" fontId="16" fillId="3" borderId="24" xfId="0" applyFont="1" applyFill="1" applyBorder="1" applyAlignment="1">
      <alignment vertical="top" wrapText="1"/>
    </xf>
    <xf numFmtId="0" fontId="17" fillId="3" borderId="22" xfId="0" applyFont="1" applyFill="1" applyBorder="1" applyAlignment="1">
      <alignment vertical="top" wrapText="1"/>
    </xf>
    <xf numFmtId="0" fontId="17" fillId="3" borderId="20" xfId="0" applyFont="1" applyFill="1" applyBorder="1" applyAlignment="1">
      <alignment vertical="top" wrapText="1"/>
    </xf>
    <xf numFmtId="0" fontId="7" fillId="3" borderId="0" xfId="0" applyFont="1" applyFill="1" applyAlignment="1">
      <alignment vertical="top"/>
    </xf>
    <xf numFmtId="0" fontId="17" fillId="3" borderId="21" xfId="0" applyFont="1" applyFill="1" applyBorder="1" applyAlignment="1">
      <alignment vertical="top" wrapText="1"/>
    </xf>
    <xf numFmtId="0" fontId="0" fillId="3" borderId="0" xfId="0" applyFill="1" applyAlignment="1">
      <alignment vertical="top"/>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7" fillId="0" borderId="3" xfId="0" applyFont="1" applyFill="1" applyBorder="1" applyAlignment="1">
      <alignment vertical="center" wrapText="1"/>
    </xf>
    <xf numFmtId="0" fontId="8" fillId="0" borderId="14" xfId="0" applyFont="1" applyFill="1" applyBorder="1" applyAlignment="1">
      <alignment vertical="center" wrapText="1"/>
    </xf>
    <xf numFmtId="0" fontId="0" fillId="0" borderId="3" xfId="0" applyFont="1" applyBorder="1" applyAlignment="1">
      <alignment/>
    </xf>
    <xf numFmtId="0" fontId="0" fillId="3" borderId="4" xfId="0" applyFont="1" applyFill="1" applyBorder="1" applyAlignment="1">
      <alignment vertical="center" wrapText="1"/>
    </xf>
    <xf numFmtId="0" fontId="0" fillId="0" borderId="14" xfId="0" applyFont="1" applyBorder="1" applyAlignment="1">
      <alignment/>
    </xf>
    <xf numFmtId="0" fontId="4" fillId="0" borderId="4" xfId="0" applyFont="1" applyBorder="1" applyAlignment="1">
      <alignment vertical="center" wrapText="1"/>
    </xf>
    <xf numFmtId="0" fontId="0" fillId="0" borderId="0" xfId="0" applyFont="1" applyAlignment="1">
      <alignment/>
    </xf>
    <xf numFmtId="0" fontId="4" fillId="0" borderId="5"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0" fontId="0" fillId="0" borderId="14" xfId="0" applyFont="1" applyBorder="1" applyAlignment="1">
      <alignment horizontal="left" vertical="center" wrapText="1"/>
    </xf>
    <xf numFmtId="0" fontId="0" fillId="0" borderId="4" xfId="0" applyFont="1" applyBorder="1" applyAlignment="1">
      <alignment horizontal="left" vertical="center" wrapText="1"/>
    </xf>
    <xf numFmtId="0" fontId="0" fillId="3" borderId="18" xfId="0" applyFont="1" applyFill="1" applyBorder="1" applyAlignment="1">
      <alignment horizontal="left" vertical="top" wrapText="1"/>
    </xf>
    <xf numFmtId="0" fontId="3" fillId="0" borderId="2" xfId="0" applyFont="1" applyBorder="1" applyAlignment="1">
      <alignment horizontal="left" vertical="center" wrapText="1"/>
    </xf>
    <xf numFmtId="0" fontId="0" fillId="3" borderId="1" xfId="0" applyFont="1" applyFill="1" applyBorder="1" applyAlignment="1">
      <alignment horizontal="left" vertical="center" wrapText="1"/>
    </xf>
    <xf numFmtId="0" fontId="0" fillId="3" borderId="25" xfId="0" applyFill="1" applyBorder="1" applyProtection="1">
      <protection locked="0"/>
    </xf>
    <xf numFmtId="0" fontId="0" fillId="3" borderId="25" xfId="0" applyFill="1" applyBorder="1" applyAlignment="1" applyProtection="1">
      <alignment horizontal="right"/>
      <protection locked="0"/>
    </xf>
    <xf numFmtId="0" fontId="22" fillId="3" borderId="0" xfId="0" applyFont="1" applyFill="1"/>
    <xf numFmtId="0" fontId="23" fillId="3" borderId="0" xfId="0" applyFont="1" applyFill="1"/>
    <xf numFmtId="0" fontId="24" fillId="3" borderId="26" xfId="0" applyFont="1" applyFill="1" applyBorder="1" applyAlignment="1">
      <alignment horizontal="center"/>
    </xf>
    <xf numFmtId="0" fontId="25" fillId="3" borderId="27" xfId="0" applyFont="1" applyFill="1" applyBorder="1" applyAlignment="1">
      <alignment vertical="center" wrapText="1"/>
    </xf>
    <xf numFmtId="0" fontId="26" fillId="3" borderId="28" xfId="0" applyFont="1" applyFill="1" applyBorder="1"/>
    <xf numFmtId="0" fontId="27" fillId="3" borderId="28" xfId="0" applyFont="1" applyFill="1" applyBorder="1"/>
    <xf numFmtId="0" fontId="26" fillId="3" borderId="29" xfId="0" applyFont="1" applyFill="1" applyBorder="1"/>
    <xf numFmtId="0" fontId="25" fillId="3" borderId="30" xfId="0" applyFont="1" applyFill="1" applyBorder="1" applyAlignment="1">
      <alignment horizontal="left" vertical="center"/>
    </xf>
    <xf numFmtId="0" fontId="27" fillId="3" borderId="31" xfId="0" applyFont="1" applyFill="1" applyBorder="1"/>
    <xf numFmtId="0" fontId="27" fillId="3" borderId="32" xfId="0" applyFont="1" applyFill="1" applyBorder="1"/>
    <xf numFmtId="0" fontId="26" fillId="3" borderId="0" xfId="0" applyFont="1" applyFill="1" applyAlignment="1">
      <alignment horizontal="left" vertical="justify"/>
    </xf>
    <xf numFmtId="0" fontId="28" fillId="3" borderId="33" xfId="0" applyFont="1" applyFill="1" applyBorder="1" applyAlignment="1">
      <alignment horizontal="center"/>
    </xf>
    <xf numFmtId="0" fontId="22" fillId="3" borderId="33" xfId="0" applyFont="1" applyFill="1" applyBorder="1"/>
    <xf numFmtId="0" fontId="22" fillId="3" borderId="22" xfId="0" applyFont="1" applyFill="1" applyBorder="1"/>
    <xf numFmtId="0" fontId="22" fillId="3" borderId="23" xfId="0" applyFont="1" applyFill="1" applyBorder="1"/>
    <xf numFmtId="0" fontId="22" fillId="3" borderId="34" xfId="0" applyFont="1" applyFill="1" applyBorder="1"/>
    <xf numFmtId="0" fontId="22" fillId="3" borderId="20" xfId="0" applyFont="1" applyFill="1" applyBorder="1"/>
    <xf numFmtId="0" fontId="22" fillId="3" borderId="35" xfId="0" applyFont="1" applyFill="1" applyBorder="1"/>
    <xf numFmtId="0" fontId="22" fillId="3" borderId="36" xfId="0" applyFont="1" applyFill="1" applyBorder="1"/>
    <xf numFmtId="0" fontId="22" fillId="3" borderId="21" xfId="0" applyFont="1" applyFill="1" applyBorder="1"/>
    <xf numFmtId="0" fontId="22" fillId="3" borderId="24" xfId="0" applyFont="1" applyFill="1" applyBorder="1"/>
    <xf numFmtId="0" fontId="28" fillId="3" borderId="37" xfId="0" applyFont="1" applyFill="1" applyBorder="1"/>
    <xf numFmtId="0" fontId="28" fillId="3" borderId="28" xfId="0" applyFont="1" applyFill="1" applyBorder="1"/>
    <xf numFmtId="0" fontId="29" fillId="3" borderId="28" xfId="0" applyFont="1" applyFill="1" applyBorder="1"/>
    <xf numFmtId="0" fontId="29" fillId="3" borderId="29" xfId="0" applyFont="1" applyFill="1" applyBorder="1"/>
    <xf numFmtId="0" fontId="28" fillId="3" borderId="34" xfId="0" applyFont="1" applyFill="1" applyBorder="1"/>
    <xf numFmtId="0" fontId="22" fillId="3" borderId="20" xfId="0" applyFont="1" applyFill="1" applyBorder="1" applyAlignment="1">
      <alignment horizontal="center" vertical="justify"/>
    </xf>
    <xf numFmtId="0" fontId="24" fillId="3" borderId="20" xfId="0" applyFont="1" applyFill="1" applyBorder="1" applyAlignment="1">
      <alignment horizontal="center" vertical="justify"/>
    </xf>
    <xf numFmtId="0" fontId="24" fillId="3" borderId="35" xfId="0" applyFont="1" applyFill="1" applyBorder="1" applyAlignment="1">
      <alignment horizontal="center" vertical="justify"/>
    </xf>
    <xf numFmtId="0" fontId="28" fillId="3" borderId="20" xfId="0" applyFont="1" applyFill="1" applyBorder="1"/>
    <xf numFmtId="0" fontId="29" fillId="3" borderId="20" xfId="0" applyFont="1" applyFill="1" applyBorder="1"/>
    <xf numFmtId="0" fontId="28" fillId="3" borderId="35" xfId="0" applyFont="1" applyFill="1" applyBorder="1"/>
    <xf numFmtId="0" fontId="28" fillId="3" borderId="38" xfId="0" applyFont="1" applyFill="1" applyBorder="1"/>
    <xf numFmtId="0" fontId="28" fillId="3" borderId="31" xfId="0" applyFont="1" applyFill="1" applyBorder="1"/>
    <xf numFmtId="0" fontId="29" fillId="3" borderId="31" xfId="0" applyFont="1" applyFill="1" applyBorder="1"/>
    <xf numFmtId="0" fontId="29" fillId="3" borderId="32" xfId="0" applyFont="1" applyFill="1" applyBorder="1"/>
    <xf numFmtId="0" fontId="28" fillId="3" borderId="0" xfId="0" applyFont="1" applyFill="1"/>
    <xf numFmtId="0" fontId="29" fillId="3" borderId="0" xfId="0" applyFont="1" applyFill="1"/>
    <xf numFmtId="0" fontId="24" fillId="3" borderId="39" xfId="0" applyFont="1" applyFill="1" applyBorder="1"/>
    <xf numFmtId="0" fontId="24" fillId="3" borderId="20" xfId="0" applyFont="1" applyFill="1" applyBorder="1" applyAlignment="1">
      <alignment horizontal="right"/>
    </xf>
    <xf numFmtId="0" fontId="24" fillId="3" borderId="35" xfId="0" applyFont="1" applyFill="1" applyBorder="1" applyAlignment="1">
      <alignment horizontal="right"/>
    </xf>
    <xf numFmtId="0" fontId="28" fillId="3" borderId="30" xfId="0" applyFont="1" applyFill="1" applyBorder="1"/>
    <xf numFmtId="0" fontId="24" fillId="3" borderId="31" xfId="0" applyFont="1" applyFill="1" applyBorder="1"/>
    <xf numFmtId="0" fontId="24" fillId="3" borderId="32" xfId="0" applyFont="1" applyFill="1" applyBorder="1"/>
    <xf numFmtId="0" fontId="25" fillId="3" borderId="0" xfId="0" applyFont="1" applyFill="1"/>
    <xf numFmtId="0" fontId="31" fillId="3" borderId="0" xfId="0" applyFont="1" applyFill="1"/>
    <xf numFmtId="0" fontId="34" fillId="3" borderId="0" xfId="0" applyFont="1" applyFill="1"/>
    <xf numFmtId="0" fontId="35" fillId="3" borderId="0" xfId="0" applyFont="1" applyFill="1"/>
    <xf numFmtId="0" fontId="25" fillId="3" borderId="22" xfId="0" applyFont="1" applyFill="1" applyBorder="1" applyAlignment="1">
      <alignment horizontal="center"/>
    </xf>
    <xf numFmtId="0" fontId="25" fillId="3" borderId="23" xfId="0" applyFont="1" applyFill="1" applyBorder="1" applyAlignment="1">
      <alignment horizontal="center"/>
    </xf>
    <xf numFmtId="0" fontId="25" fillId="3" borderId="40" xfId="0" applyFont="1" applyFill="1" applyBorder="1" applyAlignment="1">
      <alignment horizontal="center"/>
    </xf>
    <xf numFmtId="0" fontId="25" fillId="3" borderId="41" xfId="0" applyFont="1" applyFill="1" applyBorder="1" applyAlignment="1">
      <alignment horizontal="center"/>
    </xf>
    <xf numFmtId="0" fontId="18" fillId="4" borderId="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38"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 fillId="0" borderId="0" xfId="0" applyFont="1" applyAlignment="1">
      <alignment horizontal="left"/>
    </xf>
    <xf numFmtId="0" fontId="21" fillId="0" borderId="1" xfId="0" applyFont="1" applyBorder="1" applyAlignment="1">
      <alignment horizontal="right" vertical="top"/>
    </xf>
    <xf numFmtId="0" fontId="21" fillId="3" borderId="13" xfId="0" applyFont="1" applyFill="1" applyBorder="1" applyAlignment="1">
      <alignment horizontal="right"/>
    </xf>
    <xf numFmtId="0" fontId="21" fillId="0" borderId="1" xfId="0" applyFont="1" applyBorder="1" applyAlignment="1">
      <alignment horizontal="right"/>
    </xf>
    <xf numFmtId="0" fontId="3" fillId="0" borderId="5" xfId="0" applyFont="1" applyBorder="1" applyAlignment="1">
      <alignment horizontal="right"/>
    </xf>
    <xf numFmtId="0" fontId="0" fillId="0" borderId="0" xfId="0" applyAlignment="1">
      <alignment horizontal="left" vertical="top" wrapText="1"/>
    </xf>
    <xf numFmtId="0" fontId="0" fillId="0" borderId="0" xfId="0" applyAlignment="1">
      <alignment horizontal="left" vertical="top" wrapText="1"/>
    </xf>
    <xf numFmtId="0" fontId="18" fillId="4" borderId="5" xfId="0" applyFont="1" applyFill="1" applyBorder="1" applyAlignment="1">
      <alignment horizontal="center" vertical="center" wrapText="1"/>
    </xf>
    <xf numFmtId="0" fontId="3" fillId="0" borderId="0" xfId="0" applyFont="1" applyBorder="1" applyAlignment="1">
      <alignment horizontal="left"/>
    </xf>
    <xf numFmtId="0" fontId="42" fillId="7" borderId="0" xfId="0" applyFont="1" applyFill="1" applyAlignment="1">
      <alignment horizontal="justify" vertical="center"/>
    </xf>
    <xf numFmtId="0" fontId="42" fillId="7" borderId="44" xfId="0" applyFont="1" applyFill="1" applyBorder="1" applyAlignment="1">
      <alignment horizontal="center" vertical="center"/>
    </xf>
    <xf numFmtId="0" fontId="20" fillId="4" borderId="45" xfId="0" applyFont="1" applyFill="1" applyBorder="1" applyAlignment="1" applyProtection="1">
      <alignment horizontal="center" vertical="center" wrapText="1"/>
      <protection locked="0"/>
    </xf>
    <xf numFmtId="0" fontId="20" fillId="4" borderId="46" xfId="0" applyFont="1" applyFill="1" applyBorder="1" applyAlignment="1" applyProtection="1">
      <alignment horizontal="center" vertical="center" wrapText="1"/>
      <protection locked="0"/>
    </xf>
    <xf numFmtId="0" fontId="20" fillId="4" borderId="47" xfId="0" applyFont="1" applyFill="1" applyBorder="1" applyAlignment="1" applyProtection="1">
      <alignment horizontal="center" vertical="center" wrapText="1"/>
      <protection locked="0"/>
    </xf>
    <xf numFmtId="0" fontId="20" fillId="4" borderId="48" xfId="0" applyFont="1" applyFill="1" applyBorder="1" applyAlignment="1" applyProtection="1">
      <alignment horizontal="center" vertical="center" wrapText="1"/>
      <protection locked="0"/>
    </xf>
    <xf numFmtId="0" fontId="43" fillId="7" borderId="49" xfId="0" applyFont="1" applyFill="1" applyBorder="1" applyAlignment="1">
      <alignment horizontal="justify" vertical="center"/>
    </xf>
    <xf numFmtId="0" fontId="3" fillId="0" borderId="0" xfId="0" applyFont="1" applyAlignment="1">
      <alignment vertical="center"/>
    </xf>
    <xf numFmtId="0" fontId="19" fillId="4" borderId="7" xfId="0" applyFont="1" applyFill="1" applyBorder="1" applyAlignment="1">
      <alignment horizontal="left" vertical="center" wrapText="1"/>
    </xf>
    <xf numFmtId="0" fontId="19" fillId="4" borderId="6" xfId="0" applyFont="1" applyFill="1" applyBorder="1" applyAlignment="1">
      <alignment horizontal="right" vertical="center" wrapText="1"/>
    </xf>
    <xf numFmtId="0" fontId="0" fillId="0" borderId="2" xfId="0" applyBorder="1" applyAlignment="1">
      <alignment horizontal="right"/>
    </xf>
    <xf numFmtId="0" fontId="21" fillId="3" borderId="1" xfId="0" applyFont="1" applyFill="1" applyBorder="1"/>
    <xf numFmtId="0" fontId="21" fillId="3" borderId="3" xfId="0" applyFont="1" applyFill="1" applyBorder="1" applyAlignment="1">
      <alignment horizontal="right"/>
    </xf>
    <xf numFmtId="0" fontId="21" fillId="0" borderId="2" xfId="0" applyFont="1" applyBorder="1"/>
    <xf numFmtId="0" fontId="21" fillId="0" borderId="3" xfId="0" applyFont="1" applyBorder="1" applyAlignment="1">
      <alignment horizontal="right"/>
    </xf>
    <xf numFmtId="0" fontId="16" fillId="3" borderId="0" xfId="0" applyFont="1" applyFill="1" applyBorder="1" applyAlignment="1">
      <alignment vertical="top" wrapText="1"/>
    </xf>
    <xf numFmtId="0" fontId="45" fillId="4" borderId="7" xfId="0" applyFont="1" applyFill="1" applyBorder="1" applyAlignment="1">
      <alignment horizontal="left" vertical="center" wrapText="1"/>
    </xf>
    <xf numFmtId="0" fontId="45" fillId="4" borderId="2" xfId="0" applyFont="1" applyFill="1" applyBorder="1" applyAlignment="1">
      <alignment horizontal="left" vertical="center" wrapText="1"/>
    </xf>
    <xf numFmtId="0" fontId="39"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18" fillId="4" borderId="15" xfId="0" applyFont="1" applyFill="1" applyBorder="1" applyAlignment="1">
      <alignment horizontal="center" vertical="center" wrapText="1"/>
    </xf>
    <xf numFmtId="0" fontId="20" fillId="4" borderId="52" xfId="0" applyFont="1" applyFill="1" applyBorder="1" applyAlignment="1" applyProtection="1">
      <alignment horizontal="center" vertical="center" wrapText="1"/>
      <protection locked="0"/>
    </xf>
    <xf numFmtId="0" fontId="38" fillId="0" borderId="53"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55" xfId="0" applyFont="1" applyBorder="1" applyAlignment="1">
      <alignment horizontal="center" vertical="center" wrapText="1"/>
    </xf>
    <xf numFmtId="0" fontId="0" fillId="3" borderId="56" xfId="0" applyFill="1" applyBorder="1"/>
    <xf numFmtId="0" fontId="0" fillId="3" borderId="57" xfId="0" applyFill="1" applyBorder="1"/>
    <xf numFmtId="0" fontId="20" fillId="4" borderId="58" xfId="0" applyFont="1" applyFill="1" applyBorder="1" applyAlignment="1" applyProtection="1">
      <alignment horizontal="center" vertical="center" wrapText="1"/>
      <protection locked="0"/>
    </xf>
    <xf numFmtId="0" fontId="38" fillId="0" borderId="59" xfId="0" applyFont="1" applyBorder="1" applyAlignment="1">
      <alignment horizontal="center" vertical="center" wrapText="1"/>
    </xf>
    <xf numFmtId="0" fontId="38" fillId="0" borderId="56" xfId="0" applyFont="1" applyBorder="1" applyAlignment="1">
      <alignment horizontal="center" vertical="center" wrapText="1"/>
    </xf>
    <xf numFmtId="0" fontId="39" fillId="0" borderId="60" xfId="0" applyFont="1" applyBorder="1" applyAlignment="1">
      <alignment horizontal="center" vertical="center" wrapText="1"/>
    </xf>
    <xf numFmtId="0" fontId="38" fillId="0" borderId="61" xfId="0" applyFont="1" applyBorder="1" applyAlignment="1">
      <alignment horizontal="center" vertical="center" wrapText="1"/>
    </xf>
    <xf numFmtId="0" fontId="3" fillId="0" borderId="0" xfId="0" applyFont="1" applyBorder="1" applyAlignment="1">
      <alignment horizontal="left"/>
    </xf>
    <xf numFmtId="0" fontId="44" fillId="0" borderId="0" xfId="0" applyFont="1" applyAlignment="1">
      <alignment vertical="top" wrapText="1"/>
    </xf>
    <xf numFmtId="0" fontId="41" fillId="0" borderId="0" xfId="0" applyFont="1" applyBorder="1" applyAlignment="1">
      <alignment horizontal="left"/>
    </xf>
    <xf numFmtId="0" fontId="2" fillId="0" borderId="0" xfId="0" applyFont="1" applyBorder="1" applyAlignment="1">
      <alignment horizontal="left" vertical="top" wrapText="1"/>
    </xf>
    <xf numFmtId="0" fontId="21" fillId="3" borderId="13" xfId="0" applyFont="1" applyFill="1" applyBorder="1" applyAlignment="1">
      <alignment horizontal="right" vertical="top" wrapText="1"/>
    </xf>
    <xf numFmtId="0" fontId="0" fillId="0" borderId="0" xfId="0" applyAlignment="1">
      <alignment horizontal="left" vertical="top" wrapText="1"/>
    </xf>
    <xf numFmtId="0" fontId="18" fillId="4" borderId="5" xfId="0" applyFont="1" applyFill="1" applyBorder="1" applyAlignment="1">
      <alignment horizontal="center" vertical="center" wrapText="1"/>
    </xf>
    <xf numFmtId="0" fontId="3" fillId="0" borderId="0" xfId="0" applyFont="1" applyBorder="1" applyAlignment="1">
      <alignment horizontal="left"/>
    </xf>
    <xf numFmtId="0" fontId="41" fillId="0" borderId="0" xfId="0" applyFont="1" applyAlignment="1">
      <alignment horizontal="left" vertical="top" wrapText="1"/>
    </xf>
    <xf numFmtId="0" fontId="44" fillId="0" borderId="0" xfId="0" applyFont="1" applyAlignment="1">
      <alignment horizontal="left" vertical="top" wrapText="1"/>
    </xf>
    <xf numFmtId="0" fontId="2" fillId="0" borderId="0" xfId="0" applyFont="1" applyBorder="1" applyAlignment="1">
      <alignment horizontal="left" vertical="top" wrapText="1"/>
    </xf>
    <xf numFmtId="0" fontId="18" fillId="4" borderId="5" xfId="0" applyFont="1" applyFill="1" applyBorder="1" applyAlignment="1">
      <alignment horizontal="center" vertical="center" wrapText="1"/>
    </xf>
    <xf numFmtId="0" fontId="2" fillId="0" borderId="0" xfId="0" applyFont="1" applyAlignment="1">
      <alignment horizontal="left" vertical="top" wrapText="1"/>
    </xf>
    <xf numFmtId="0" fontId="15" fillId="0" borderId="0" xfId="0" applyFont="1" applyAlignment="1">
      <alignment vertical="top" wrapText="1"/>
    </xf>
    <xf numFmtId="0" fontId="7" fillId="0" borderId="0" xfId="0" applyFont="1" applyBorder="1" applyAlignment="1">
      <alignment horizontal="left" vertical="top" wrapText="1"/>
    </xf>
    <xf numFmtId="0" fontId="0" fillId="3" borderId="26" xfId="0" applyFill="1" applyBorder="1"/>
    <xf numFmtId="0" fontId="0" fillId="3" borderId="33" xfId="0" applyFill="1" applyBorder="1"/>
    <xf numFmtId="0" fontId="40" fillId="3" borderId="0" xfId="21" applyFill="1"/>
    <xf numFmtId="0" fontId="7" fillId="0" borderId="23" xfId="0" applyFont="1" applyBorder="1" applyAlignment="1">
      <alignment horizontal="left" vertical="top" wrapText="1"/>
    </xf>
    <xf numFmtId="0" fontId="7" fillId="0" borderId="26" xfId="0" applyFont="1" applyBorder="1" applyAlignment="1">
      <alignment horizontal="left" vertical="top" wrapText="1"/>
    </xf>
    <xf numFmtId="0" fontId="7" fillId="0" borderId="35" xfId="0" applyFont="1" applyBorder="1"/>
    <xf numFmtId="0" fontId="7" fillId="0" borderId="0" xfId="0" applyFont="1" applyBorder="1"/>
    <xf numFmtId="0" fontId="28" fillId="3" borderId="23" xfId="0" applyFont="1" applyFill="1" applyBorder="1"/>
    <xf numFmtId="0" fontId="22" fillId="3" borderId="26" xfId="0" applyFont="1" applyFill="1" applyBorder="1"/>
    <xf numFmtId="0" fontId="3" fillId="3" borderId="23" xfId="0" applyFont="1" applyFill="1" applyBorder="1"/>
    <xf numFmtId="0" fontId="7" fillId="3" borderId="12" xfId="0" applyFont="1" applyFill="1" applyBorder="1" applyAlignment="1">
      <alignment vertical="top" wrapText="1"/>
    </xf>
    <xf numFmtId="11" fontId="7" fillId="3" borderId="1" xfId="0" applyNumberFormat="1" applyFont="1" applyFill="1" applyBorder="1" applyAlignment="1">
      <alignment horizontal="left" vertical="top" wrapText="1"/>
    </xf>
    <xf numFmtId="0" fontId="7" fillId="3" borderId="1" xfId="0" applyFont="1" applyFill="1" applyBorder="1" applyAlignment="1">
      <alignment vertical="top" wrapText="1"/>
    </xf>
    <xf numFmtId="0" fontId="3" fillId="8" borderId="7" xfId="0" applyFont="1" applyFill="1" applyBorder="1" applyAlignment="1">
      <alignment/>
    </xf>
    <xf numFmtId="0" fontId="3" fillId="8" borderId="6" xfId="0" applyFont="1" applyFill="1" applyBorder="1" applyAlignment="1">
      <alignment/>
    </xf>
    <xf numFmtId="0" fontId="7" fillId="3" borderId="12" xfId="0" applyFont="1" applyFill="1" applyBorder="1" applyAlignment="1">
      <alignment vertical="top"/>
    </xf>
    <xf numFmtId="0" fontId="3" fillId="8" borderId="6" xfId="0" applyFont="1" applyFill="1" applyBorder="1" applyAlignment="1">
      <alignment horizontal="center"/>
    </xf>
    <xf numFmtId="0" fontId="7" fillId="3" borderId="2" xfId="0" applyFont="1" applyFill="1" applyBorder="1" applyAlignment="1">
      <alignment vertical="top" wrapText="1"/>
    </xf>
    <xf numFmtId="0" fontId="7" fillId="0" borderId="12" xfId="0" applyFont="1" applyFill="1" applyBorder="1" applyAlignment="1">
      <alignment vertical="top"/>
    </xf>
    <xf numFmtId="0" fontId="3" fillId="8" borderId="6" xfId="0" applyFont="1" applyFill="1" applyBorder="1"/>
    <xf numFmtId="0" fontId="15" fillId="8" borderId="1" xfId="0" applyFont="1" applyFill="1" applyBorder="1" applyAlignment="1">
      <alignment vertical="top"/>
    </xf>
    <xf numFmtId="0" fontId="15" fillId="8" borderId="12" xfId="0" applyFont="1" applyFill="1" applyBorder="1" applyAlignment="1">
      <alignment vertical="top"/>
    </xf>
    <xf numFmtId="0" fontId="15" fillId="8" borderId="2" xfId="0" applyFont="1" applyFill="1" applyBorder="1" applyAlignment="1">
      <alignment vertical="top"/>
    </xf>
    <xf numFmtId="0" fontId="7" fillId="0" borderId="12" xfId="0" applyFont="1" applyBorder="1" applyAlignment="1">
      <alignment vertical="top" wrapText="1"/>
    </xf>
    <xf numFmtId="0" fontId="3" fillId="0" borderId="0" xfId="0" applyFont="1" applyBorder="1" applyAlignment="1">
      <alignment horizontal="center"/>
    </xf>
    <xf numFmtId="0" fontId="41" fillId="0" borderId="0" xfId="0" applyFont="1" applyAlignment="1">
      <alignment horizontal="center" vertical="top" wrapText="1"/>
    </xf>
    <xf numFmtId="0" fontId="2" fillId="0" borderId="0" xfId="0" applyFont="1" applyBorder="1" applyAlignment="1">
      <alignment horizontal="center" vertical="top" wrapText="1"/>
    </xf>
    <xf numFmtId="0" fontId="7" fillId="0" borderId="0" xfId="0" applyFont="1" applyBorder="1" applyAlignment="1">
      <alignment horizontal="center" vertical="top" wrapText="1"/>
    </xf>
    <xf numFmtId="0" fontId="15" fillId="3" borderId="1" xfId="0" applyFont="1" applyFill="1" applyBorder="1" applyAlignment="1">
      <alignment horizontal="center" vertical="top"/>
    </xf>
    <xf numFmtId="0" fontId="15" fillId="8" borderId="1" xfId="0" applyFont="1" applyFill="1" applyBorder="1" applyAlignment="1">
      <alignment horizontal="center" vertical="top"/>
    </xf>
    <xf numFmtId="0" fontId="7" fillId="3" borderId="0" xfId="0" applyFont="1" applyFill="1" applyAlignment="1">
      <alignment horizontal="center"/>
    </xf>
    <xf numFmtId="0" fontId="0" fillId="3" borderId="0" xfId="0" applyFill="1" applyAlignment="1">
      <alignment horizontal="center"/>
    </xf>
    <xf numFmtId="0" fontId="7" fillId="0" borderId="26"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xf>
    <xf numFmtId="0" fontId="15" fillId="3" borderId="1" xfId="0" applyFont="1" applyFill="1" applyBorder="1" applyAlignment="1">
      <alignment vertical="top" wrapText="1"/>
    </xf>
    <xf numFmtId="0" fontId="7" fillId="0" borderId="1" xfId="0" applyFont="1" applyFill="1" applyBorder="1" applyAlignment="1">
      <alignment vertical="top" wrapText="1"/>
    </xf>
    <xf numFmtId="0" fontId="7" fillId="3" borderId="1" xfId="0" applyFont="1" applyFill="1" applyBorder="1" applyAlignment="1">
      <alignment horizontal="center" vertical="top"/>
    </xf>
    <xf numFmtId="0" fontId="3" fillId="0" borderId="62" xfId="0" applyFont="1" applyBorder="1" applyAlignment="1">
      <alignment/>
    </xf>
    <xf numFmtId="0" fontId="44" fillId="0" borderId="0" xfId="0" applyFont="1" applyAlignment="1">
      <alignment horizontal="center" vertical="top" wrapText="1"/>
    </xf>
    <xf numFmtId="0" fontId="15" fillId="3" borderId="2" xfId="0" applyFont="1" applyFill="1" applyBorder="1" applyAlignment="1">
      <alignment horizontal="center" vertical="top"/>
    </xf>
    <xf numFmtId="0" fontId="15" fillId="8" borderId="2" xfId="0" applyFont="1" applyFill="1" applyBorder="1" applyAlignment="1">
      <alignment horizontal="center" vertical="top"/>
    </xf>
    <xf numFmtId="0" fontId="3" fillId="3" borderId="0" xfId="0" applyFont="1" applyFill="1" applyAlignment="1">
      <alignment horizontal="center" vertical="center" wrapText="1"/>
    </xf>
    <xf numFmtId="0" fontId="2" fillId="3" borderId="0" xfId="0" applyFont="1" applyFill="1" applyAlignment="1">
      <alignment horizontal="center"/>
    </xf>
    <xf numFmtId="0" fontId="16" fillId="3" borderId="23" xfId="0" applyFont="1" applyFill="1" applyBorder="1" applyAlignment="1">
      <alignment horizontal="center" vertical="top" wrapText="1"/>
    </xf>
    <xf numFmtId="0" fontId="16" fillId="3" borderId="24" xfId="0" applyFont="1" applyFill="1" applyBorder="1" applyAlignment="1">
      <alignment horizontal="center" vertical="top" wrapText="1"/>
    </xf>
    <xf numFmtId="0" fontId="7" fillId="0" borderId="33" xfId="0" applyFont="1" applyBorder="1" applyAlignment="1">
      <alignment horizontal="center" vertical="top" wrapText="1"/>
    </xf>
    <xf numFmtId="0" fontId="7" fillId="0" borderId="34" xfId="0" applyFont="1" applyBorder="1" applyAlignment="1">
      <alignment horizontal="center" vertical="top" wrapText="1"/>
    </xf>
    <xf numFmtId="0" fontId="15" fillId="3" borderId="2" xfId="0" applyFont="1" applyFill="1" applyBorder="1" applyAlignment="1">
      <alignment vertical="top" wrapText="1"/>
    </xf>
    <xf numFmtId="0" fontId="3" fillId="5" borderId="0" xfId="0" applyFont="1" applyFill="1"/>
    <xf numFmtId="0" fontId="3" fillId="5" borderId="38" xfId="0" applyFont="1" applyFill="1" applyBorder="1"/>
    <xf numFmtId="0" fontId="1" fillId="3" borderId="28" xfId="0" applyFont="1" applyFill="1" applyBorder="1" applyAlignment="1">
      <alignment horizontal="center" vertical="center"/>
    </xf>
    <xf numFmtId="165" fontId="1" fillId="3" borderId="31" xfId="0" applyNumberFormat="1" applyFont="1" applyFill="1" applyBorder="1" applyAlignment="1">
      <alignment horizontal="center" vertical="center"/>
    </xf>
    <xf numFmtId="0" fontId="18" fillId="4" borderId="5" xfId="0" applyFont="1" applyFill="1" applyBorder="1" applyAlignment="1">
      <alignment horizontal="center" vertical="center" wrapText="1"/>
    </xf>
    <xf numFmtId="0" fontId="15" fillId="0" borderId="2" xfId="0" applyFont="1" applyFill="1" applyBorder="1" applyAlignment="1">
      <alignment horizontal="center" vertical="top"/>
    </xf>
    <xf numFmtId="0" fontId="39"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18" fillId="4"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5" fillId="5" borderId="2" xfId="0" applyNumberFormat="1" applyFont="1" applyFill="1" applyBorder="1" applyAlignment="1">
      <alignment horizontal="center" vertical="center"/>
    </xf>
    <xf numFmtId="164" fontId="5" fillId="5" borderId="6" xfId="0" applyNumberFormat="1" applyFont="1" applyFill="1" applyBorder="1" applyAlignment="1">
      <alignment horizontal="center" vertical="center"/>
    </xf>
    <xf numFmtId="164" fontId="6" fillId="0" borderId="1"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164" fontId="5" fillId="5" borderId="1" xfId="0" applyNumberFormat="1" applyFont="1" applyFill="1" applyBorder="1" applyAlignment="1">
      <alignment horizontal="center" vertical="center"/>
    </xf>
    <xf numFmtId="164" fontId="5" fillId="5" borderId="11" xfId="0" applyNumberFormat="1" applyFont="1" applyFill="1" applyBorder="1" applyAlignment="1">
      <alignment horizontal="center" vertical="center"/>
    </xf>
    <xf numFmtId="164" fontId="0" fillId="0" borderId="2" xfId="0" applyNumberFormat="1" applyFont="1" applyBorder="1"/>
    <xf numFmtId="164" fontId="0" fillId="0" borderId="6" xfId="0" applyNumberFormat="1" applyFont="1" applyBorder="1"/>
    <xf numFmtId="164" fontId="0" fillId="3" borderId="5" xfId="0" applyNumberFormat="1" applyFont="1" applyFill="1" applyBorder="1" applyAlignment="1">
      <alignment horizontal="center" vertical="center" wrapText="1"/>
    </xf>
    <xf numFmtId="164" fontId="0" fillId="3" borderId="16"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164" fontId="0" fillId="3" borderId="1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0" fillId="0" borderId="0" xfId="0" applyNumberFormat="1" applyFont="1"/>
    <xf numFmtId="164" fontId="5" fillId="5" borderId="5" xfId="0" applyNumberFormat="1" applyFont="1" applyFill="1" applyBorder="1" applyAlignment="1">
      <alignment horizontal="center" vertical="center"/>
    </xf>
    <xf numFmtId="164" fontId="5" fillId="5" borderId="18" xfId="0" applyNumberFormat="1" applyFont="1" applyFill="1" applyBorder="1" applyAlignment="1">
      <alignment horizontal="center" vertical="center"/>
    </xf>
    <xf numFmtId="164" fontId="5" fillId="5" borderId="63" xfId="0" applyNumberFormat="1" applyFont="1" applyFill="1" applyBorder="1" applyAlignment="1">
      <alignment horizontal="center" vertical="center"/>
    </xf>
    <xf numFmtId="164" fontId="4" fillId="0" borderId="5"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5" fillId="5" borderId="3" xfId="0" applyNumberFormat="1" applyFont="1" applyFill="1" applyBorder="1" applyAlignment="1">
      <alignment horizontal="center" vertical="center"/>
    </xf>
    <xf numFmtId="164" fontId="4" fillId="0" borderId="13" xfId="0" applyNumberFormat="1" applyFont="1" applyBorder="1" applyAlignment="1">
      <alignment horizontal="center" vertical="center" wrapText="1"/>
    </xf>
    <xf numFmtId="164" fontId="5" fillId="5" borderId="7" xfId="0" applyNumberFormat="1" applyFont="1" applyFill="1" applyBorder="1" applyAlignment="1">
      <alignment horizontal="center" vertical="center"/>
    </xf>
    <xf numFmtId="164" fontId="0" fillId="0" borderId="0" xfId="0" applyNumberFormat="1"/>
    <xf numFmtId="0" fontId="5" fillId="0" borderId="0" xfId="0" applyFont="1" applyFill="1" applyBorder="1" applyAlignment="1">
      <alignment horizontal="left" vertical="center" wrapText="1" indent="1"/>
    </xf>
    <xf numFmtId="164" fontId="4" fillId="5" borderId="5"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164" fontId="0" fillId="0" borderId="13"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50" fillId="0" borderId="50" xfId="0" applyFont="1" applyBorder="1" applyAlignment="1">
      <alignment horizontal="left" vertical="center"/>
    </xf>
    <xf numFmtId="164" fontId="50" fillId="0" borderId="64" xfId="0" applyNumberFormat="1" applyFont="1" applyBorder="1" applyAlignment="1">
      <alignment horizontal="center" vertical="center" wrapText="1"/>
    </xf>
    <xf numFmtId="164" fontId="50" fillId="0" borderId="65" xfId="0" applyNumberFormat="1" applyFont="1" applyBorder="1" applyAlignment="1">
      <alignment horizontal="center" vertical="center" wrapText="1"/>
    </xf>
    <xf numFmtId="164" fontId="38" fillId="0" borderId="61" xfId="0" applyNumberFormat="1" applyFont="1" applyBorder="1" applyAlignment="1">
      <alignment horizontal="center" vertical="center" wrapText="1"/>
    </xf>
    <xf numFmtId="0" fontId="18" fillId="4" borderId="5" xfId="0" applyFont="1" applyFill="1" applyBorder="1" applyAlignment="1">
      <alignment horizontal="center" vertical="center" wrapText="1"/>
    </xf>
    <xf numFmtId="0" fontId="3" fillId="5" borderId="31" xfId="0" applyFont="1" applyFill="1" applyBorder="1"/>
    <xf numFmtId="165" fontId="14" fillId="3" borderId="22" xfId="0" applyNumberFormat="1" applyFont="1" applyFill="1" applyBorder="1" applyAlignment="1">
      <alignment horizontal="center" vertical="center"/>
    </xf>
    <xf numFmtId="165" fontId="13" fillId="3" borderId="28" xfId="0" applyNumberFormat="1" applyFont="1" applyFill="1" applyBorder="1" applyAlignment="1">
      <alignment horizontal="center" vertical="center"/>
    </xf>
    <xf numFmtId="165" fontId="13" fillId="3" borderId="31" xfId="0" applyNumberFormat="1" applyFont="1" applyFill="1" applyBorder="1" applyAlignment="1">
      <alignment horizontal="center" vertical="center"/>
    </xf>
    <xf numFmtId="165" fontId="13" fillId="5" borderId="28" xfId="0" applyNumberFormat="1" applyFont="1" applyFill="1" applyBorder="1" applyAlignment="1">
      <alignment horizontal="center" vertical="center"/>
    </xf>
    <xf numFmtId="165" fontId="13" fillId="5" borderId="41" xfId="0" applyNumberFormat="1" applyFont="1" applyFill="1" applyBorder="1" applyAlignment="1">
      <alignment horizontal="center" vertical="center"/>
    </xf>
    <xf numFmtId="165" fontId="13" fillId="5" borderId="40" xfId="0" applyNumberFormat="1" applyFont="1" applyFill="1" applyBorder="1" applyAlignment="1">
      <alignment horizontal="center" vertical="center"/>
    </xf>
    <xf numFmtId="165" fontId="13" fillId="5" borderId="38" xfId="0" applyNumberFormat="1" applyFont="1" applyFill="1" applyBorder="1" applyAlignment="1">
      <alignment horizontal="center" vertical="center"/>
    </xf>
    <xf numFmtId="165" fontId="1" fillId="3" borderId="31" xfId="0" applyNumberFormat="1" applyFont="1" applyFill="1" applyBorder="1" applyAlignment="1">
      <alignment horizontal="center"/>
    </xf>
    <xf numFmtId="165" fontId="39" fillId="0" borderId="43" xfId="0" applyNumberFormat="1" applyFont="1" applyBorder="1" applyAlignment="1">
      <alignment horizontal="center" vertical="center" wrapText="1"/>
    </xf>
    <xf numFmtId="165" fontId="39" fillId="0" borderId="59" xfId="0" applyNumberFormat="1" applyFont="1" applyBorder="1" applyAlignment="1">
      <alignment horizontal="center" vertical="center" wrapText="1"/>
    </xf>
    <xf numFmtId="165" fontId="39" fillId="0" borderId="51" xfId="0" applyNumberFormat="1" applyFont="1" applyBorder="1" applyAlignment="1">
      <alignment horizontal="center" vertical="center" wrapText="1"/>
    </xf>
    <xf numFmtId="165" fontId="39" fillId="0" borderId="66" xfId="0" applyNumberFormat="1" applyFont="1" applyBorder="1" applyAlignment="1">
      <alignment horizontal="center" vertical="center" wrapText="1"/>
    </xf>
    <xf numFmtId="165" fontId="39" fillId="0" borderId="50" xfId="0" applyNumberFormat="1" applyFont="1" applyBorder="1" applyAlignment="1">
      <alignment horizontal="center" vertical="center" wrapText="1"/>
    </xf>
    <xf numFmtId="165" fontId="39" fillId="0" borderId="67" xfId="0" applyNumberFormat="1" applyFont="1" applyBorder="1" applyAlignment="1">
      <alignment horizontal="center" vertical="center" wrapText="1"/>
    </xf>
    <xf numFmtId="165" fontId="0" fillId="3" borderId="57" xfId="0" applyNumberFormat="1" applyFill="1" applyBorder="1" applyAlignment="1">
      <alignment horizontal="center"/>
    </xf>
    <xf numFmtId="165" fontId="0" fillId="3" borderId="68" xfId="0" applyNumberFormat="1" applyFill="1" applyBorder="1" applyAlignment="1">
      <alignment horizontal="center"/>
    </xf>
    <xf numFmtId="3" fontId="0" fillId="0" borderId="1" xfId="0" applyNumberFormat="1" applyBorder="1" applyAlignment="1">
      <alignment horizontal="center"/>
    </xf>
    <xf numFmtId="0" fontId="21" fillId="3" borderId="1" xfId="0" applyFont="1" applyFill="1" applyBorder="1" applyAlignment="1">
      <alignment horizontal="center"/>
    </xf>
    <xf numFmtId="0" fontId="51" fillId="0" borderId="69" xfId="0" applyFont="1" applyBorder="1" applyAlignment="1">
      <alignment horizontal="justify" vertical="center"/>
    </xf>
    <xf numFmtId="0" fontId="51" fillId="0" borderId="69" xfId="0" applyFont="1" applyBorder="1" applyAlignment="1">
      <alignment horizontal="center" vertical="center"/>
    </xf>
    <xf numFmtId="0" fontId="51" fillId="0" borderId="70" xfId="0" applyFont="1" applyBorder="1" applyAlignment="1">
      <alignment horizontal="justify" vertical="center"/>
    </xf>
    <xf numFmtId="0" fontId="51" fillId="0" borderId="70" xfId="0" applyFont="1" applyBorder="1" applyAlignment="1">
      <alignment horizontal="center" vertical="center"/>
    </xf>
    <xf numFmtId="0" fontId="51" fillId="9" borderId="71" xfId="0" applyFont="1" applyFill="1" applyBorder="1" applyAlignment="1">
      <alignment horizontal="center" vertical="center" wrapText="1"/>
    </xf>
    <xf numFmtId="0" fontId="51" fillId="9" borderId="72" xfId="0" applyFont="1" applyFill="1" applyBorder="1" applyAlignment="1">
      <alignment horizontal="justify" vertical="center"/>
    </xf>
    <xf numFmtId="0" fontId="51" fillId="9" borderId="73" xfId="0" applyFont="1" applyFill="1" applyBorder="1" applyAlignment="1">
      <alignment horizontal="center" vertical="center"/>
    </xf>
    <xf numFmtId="0" fontId="51" fillId="0" borderId="74" xfId="0" applyFont="1" applyBorder="1" applyAlignment="1">
      <alignment horizontal="justify" vertical="center"/>
    </xf>
    <xf numFmtId="0" fontId="51" fillId="9" borderId="0" xfId="0" applyFont="1" applyFill="1" applyAlignment="1">
      <alignment horizontal="center" vertical="center" wrapText="1"/>
    </xf>
    <xf numFmtId="0" fontId="51" fillId="9" borderId="75" xfId="0" applyFont="1" applyFill="1" applyBorder="1" applyAlignment="1">
      <alignment horizontal="justify" vertical="center"/>
    </xf>
    <xf numFmtId="0" fontId="52" fillId="0" borderId="76" xfId="0" applyFont="1" applyBorder="1" applyAlignment="1">
      <alignment horizontal="center" vertical="center"/>
    </xf>
    <xf numFmtId="0" fontId="52" fillId="0" borderId="76" xfId="0" applyFont="1" applyBorder="1" applyAlignment="1">
      <alignment horizontal="justify" vertical="center"/>
    </xf>
    <xf numFmtId="0" fontId="3" fillId="0" borderId="0" xfId="0" applyFont="1" applyAlignment="1">
      <alignment horizontal="center"/>
    </xf>
    <xf numFmtId="0" fontId="5" fillId="0" borderId="13" xfId="0" applyFont="1" applyBorder="1" applyAlignment="1">
      <alignment horizontal="center" vertical="center" wrapText="1"/>
    </xf>
    <xf numFmtId="0" fontId="0" fillId="3"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0" fillId="0" borderId="0" xfId="0" applyFont="1" applyBorder="1" applyAlignment="1">
      <alignment horizontal="center"/>
    </xf>
    <xf numFmtId="164" fontId="0" fillId="0" borderId="3" xfId="0" applyNumberFormat="1" applyBorder="1" applyAlignment="1">
      <alignment horizontal="center"/>
    </xf>
    <xf numFmtId="164" fontId="0" fillId="3" borderId="25" xfId="0" applyNumberFormat="1" applyFill="1" applyBorder="1" applyAlignment="1" applyProtection="1">
      <alignment horizontal="center"/>
      <protection locked="0"/>
    </xf>
    <xf numFmtId="164" fontId="7" fillId="3"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xf>
    <xf numFmtId="164" fontId="7" fillId="0" borderId="1" xfId="0" applyNumberFormat="1" applyFont="1" applyBorder="1" applyAlignment="1">
      <alignment horizontal="center" vertical="top"/>
    </xf>
    <xf numFmtId="0" fontId="53" fillId="0" borderId="2" xfId="0" applyFont="1" applyBorder="1" applyAlignment="1">
      <alignment horizontal="center"/>
    </xf>
    <xf numFmtId="164" fontId="53" fillId="0" borderId="2" xfId="0" applyNumberFormat="1" applyFont="1" applyBorder="1" applyAlignment="1">
      <alignment horizontal="center"/>
    </xf>
    <xf numFmtId="0" fontId="53" fillId="3" borderId="1" xfId="20" applyFont="1" applyFill="1" applyBorder="1" applyAlignment="1">
      <alignment horizontal="center"/>
    </xf>
    <xf numFmtId="164" fontId="53" fillId="3" borderId="1" xfId="20" applyNumberFormat="1" applyFont="1" applyFill="1" applyBorder="1" applyAlignment="1">
      <alignment horizontal="center"/>
    </xf>
    <xf numFmtId="0" fontId="53" fillId="0" borderId="1" xfId="0" applyFont="1" applyBorder="1" applyAlignment="1">
      <alignment horizontal="center"/>
    </xf>
    <xf numFmtId="164" fontId="53" fillId="0" borderId="1" xfId="0" applyNumberFormat="1" applyFont="1" applyBorder="1" applyAlignment="1">
      <alignment horizontal="center"/>
    </xf>
    <xf numFmtId="164" fontId="0" fillId="0" borderId="5" xfId="0" applyNumberFormat="1" applyFont="1" applyBorder="1" applyAlignment="1">
      <alignment horizontal="center"/>
    </xf>
    <xf numFmtId="164" fontId="0" fillId="0" borderId="18" xfId="0" applyNumberFormat="1" applyFont="1" applyBorder="1" applyAlignment="1">
      <alignment horizontal="center"/>
    </xf>
    <xf numFmtId="164" fontId="0" fillId="3" borderId="13" xfId="0" applyNumberFormat="1" applyFont="1" applyFill="1" applyBorder="1" applyAlignment="1">
      <alignment horizontal="center"/>
    </xf>
    <xf numFmtId="164" fontId="0" fillId="0" borderId="1" xfId="0" applyNumberFormat="1" applyFont="1" applyBorder="1" applyAlignment="1">
      <alignment horizontal="center"/>
    </xf>
    <xf numFmtId="164" fontId="0" fillId="0" borderId="4" xfId="0" applyNumberFormat="1" applyFont="1" applyBorder="1" applyAlignment="1">
      <alignment horizontal="center"/>
    </xf>
    <xf numFmtId="165" fontId="51" fillId="0" borderId="69" xfId="0" applyNumberFormat="1" applyFont="1" applyBorder="1" applyAlignment="1">
      <alignment horizontal="center" vertical="center"/>
    </xf>
    <xf numFmtId="165" fontId="51" fillId="9" borderId="70" xfId="0" applyNumberFormat="1" applyFont="1" applyFill="1" applyBorder="1" applyAlignment="1">
      <alignment horizontal="center" vertical="center"/>
    </xf>
    <xf numFmtId="165" fontId="12" fillId="0" borderId="76" xfId="0" applyNumberFormat="1" applyFont="1" applyBorder="1" applyAlignment="1">
      <alignment horizontal="center" vertical="center"/>
    </xf>
    <xf numFmtId="165" fontId="51" fillId="9" borderId="73" xfId="0" applyNumberFormat="1" applyFont="1" applyFill="1" applyBorder="1" applyAlignment="1">
      <alignment horizontal="center" vertical="center"/>
    </xf>
    <xf numFmtId="165" fontId="26" fillId="3" borderId="28" xfId="0" applyNumberFormat="1" applyFont="1" applyFill="1" applyBorder="1" applyAlignment="1">
      <alignment horizontal="center"/>
    </xf>
    <xf numFmtId="0" fontId="7" fillId="3" borderId="1" xfId="0" applyFont="1" applyFill="1" applyBorder="1" applyAlignment="1">
      <alignment vertical="top"/>
    </xf>
    <xf numFmtId="0" fontId="7" fillId="3" borderId="2" xfId="0" applyFont="1" applyFill="1" applyBorder="1" applyAlignment="1">
      <alignment vertical="top"/>
    </xf>
    <xf numFmtId="0" fontId="7" fillId="0" borderId="12" xfId="0" applyFont="1" applyBorder="1" applyAlignment="1">
      <alignment vertical="top"/>
    </xf>
    <xf numFmtId="0" fontId="7" fillId="0" borderId="2" xfId="0" applyFont="1" applyFill="1" applyBorder="1" applyAlignment="1">
      <alignment vertical="top"/>
    </xf>
    <xf numFmtId="0" fontId="3" fillId="0" borderId="0" xfId="0" applyFont="1" applyFill="1" applyBorder="1" applyAlignment="1">
      <alignment horizontal="left"/>
    </xf>
    <xf numFmtId="0" fontId="2" fillId="0" borderId="0" xfId="0" applyFont="1" applyFill="1" applyAlignment="1">
      <alignment horizontal="left" vertical="top" wrapText="1"/>
    </xf>
    <xf numFmtId="0" fontId="15" fillId="0" borderId="0" xfId="0" applyFont="1" applyFill="1" applyAlignment="1">
      <alignment vertical="top" wrapText="1"/>
    </xf>
    <xf numFmtId="0" fontId="7" fillId="0" borderId="1" xfId="0" applyFont="1" applyFill="1" applyBorder="1" applyAlignment="1">
      <alignment vertical="top"/>
    </xf>
    <xf numFmtId="0" fontId="3" fillId="0" borderId="0" xfId="0" applyFont="1" applyFill="1" applyAlignment="1">
      <alignment horizontal="left" vertical="center" wrapText="1"/>
    </xf>
    <xf numFmtId="0" fontId="2" fillId="0" borderId="0" xfId="0" applyFont="1" applyFill="1"/>
    <xf numFmtId="0" fontId="0" fillId="0" borderId="0" xfId="0" applyFill="1"/>
    <xf numFmtId="0" fontId="16" fillId="0" borderId="22" xfId="0" applyFont="1" applyFill="1" applyBorder="1" applyAlignment="1">
      <alignment vertical="center" wrapText="1"/>
    </xf>
    <xf numFmtId="0" fontId="16" fillId="0" borderId="20" xfId="0" applyFont="1" applyFill="1" applyBorder="1" applyAlignment="1">
      <alignment vertical="top" wrapText="1"/>
    </xf>
    <xf numFmtId="0" fontId="16" fillId="0" borderId="21" xfId="0" applyFont="1" applyFill="1" applyBorder="1" applyAlignment="1">
      <alignment vertical="top" wrapText="1"/>
    </xf>
    <xf numFmtId="0" fontId="16" fillId="0" borderId="22" xfId="0" applyFont="1" applyFill="1" applyBorder="1" applyAlignment="1">
      <alignment vertical="top" wrapText="1"/>
    </xf>
    <xf numFmtId="0" fontId="0" fillId="0" borderId="0" xfId="0" applyFill="1" applyAlignment="1">
      <alignment horizontal="left" vertical="top" wrapText="1"/>
    </xf>
    <xf numFmtId="164" fontId="44" fillId="0" borderId="0" xfId="0" applyNumberFormat="1" applyFont="1" applyAlignment="1">
      <alignment vertical="top" wrapText="1"/>
    </xf>
    <xf numFmtId="164" fontId="18" fillId="4" borderId="5" xfId="0" applyNumberFormat="1" applyFont="1" applyFill="1" applyBorder="1" applyAlignment="1">
      <alignment horizontal="center" vertical="center" wrapText="1"/>
    </xf>
    <xf numFmtId="164" fontId="7" fillId="3" borderId="1" xfId="0" applyNumberFormat="1" applyFont="1" applyFill="1" applyBorder="1" applyAlignment="1">
      <alignment vertical="top"/>
    </xf>
    <xf numFmtId="164" fontId="7" fillId="3" borderId="0" xfId="0" applyNumberFormat="1" applyFont="1" applyFill="1"/>
    <xf numFmtId="164" fontId="0" fillId="3" borderId="0" xfId="0" applyNumberFormat="1" applyFill="1"/>
    <xf numFmtId="0" fontId="0" fillId="0" borderId="2" xfId="0" applyBorder="1" applyAlignment="1">
      <alignment horizontal="center"/>
    </xf>
    <xf numFmtId="0" fontId="0" fillId="0" borderId="2" xfId="0" applyBorder="1" applyAlignment="1">
      <alignment horizontal="left" wrapText="1"/>
    </xf>
    <xf numFmtId="0" fontId="0" fillId="0" borderId="77" xfId="0" applyBorder="1" applyAlignment="1">
      <alignment horizontal="left" wrapText="1"/>
    </xf>
    <xf numFmtId="0" fontId="0" fillId="0" borderId="1" xfId="0" applyBorder="1" applyAlignment="1">
      <alignment horizontal="left" wrapText="1"/>
    </xf>
    <xf numFmtId="0" fontId="0" fillId="0" borderId="78" xfId="0" applyBorder="1" applyAlignment="1">
      <alignment horizontal="left" wrapText="1"/>
    </xf>
    <xf numFmtId="0" fontId="0" fillId="0" borderId="13" xfId="0" applyBorder="1" applyAlignment="1">
      <alignment wrapText="1"/>
    </xf>
    <xf numFmtId="0" fontId="0" fillId="0" borderId="34" xfId="0" applyBorder="1" applyAlignment="1">
      <alignment horizontal="left" wrapText="1"/>
    </xf>
    <xf numFmtId="0" fontId="0" fillId="0" borderId="2" xfId="0" applyBorder="1" applyAlignment="1">
      <alignment wrapText="1"/>
    </xf>
    <xf numFmtId="0" fontId="0" fillId="0" borderId="3" xfId="0" applyBorder="1" applyAlignment="1">
      <alignment horizontal="left" wrapText="1"/>
    </xf>
    <xf numFmtId="0" fontId="0" fillId="0" borderId="13" xfId="0" applyBorder="1" applyAlignment="1">
      <alignment horizontal="center" wrapText="1"/>
    </xf>
    <xf numFmtId="0" fontId="0" fillId="0" borderId="18" xfId="0" applyBorder="1" applyAlignment="1">
      <alignment horizontal="left" wrapText="1"/>
    </xf>
    <xf numFmtId="0" fontId="0" fillId="0" borderId="2" xfId="0" applyBorder="1" applyAlignment="1">
      <alignment horizontal="center" wrapText="1"/>
    </xf>
    <xf numFmtId="0" fontId="0" fillId="0" borderId="5" xfId="0" applyBorder="1" applyAlignment="1">
      <alignment horizontal="center" wrapText="1"/>
    </xf>
    <xf numFmtId="0" fontId="0" fillId="0" borderId="18" xfId="0" applyBorder="1" applyAlignment="1" quotePrefix="1">
      <alignment horizontal="left" wrapText="1"/>
    </xf>
    <xf numFmtId="0" fontId="0" fillId="0" borderId="79" xfId="0" applyBorder="1" applyAlignment="1">
      <alignment horizontal="center"/>
    </xf>
    <xf numFmtId="0" fontId="0" fillId="0" borderId="0" xfId="0" applyAlignment="1">
      <alignment horizontal="left" wrapText="1"/>
    </xf>
    <xf numFmtId="0" fontId="0" fillId="0" borderId="5" xfId="0" applyBorder="1" applyAlignment="1">
      <alignment horizontal="left" wrapText="1"/>
    </xf>
    <xf numFmtId="0" fontId="0" fillId="0" borderId="80" xfId="0" applyBorder="1" applyAlignment="1">
      <alignment horizontal="center"/>
    </xf>
    <xf numFmtId="0" fontId="0" fillId="0" borderId="5" xfId="0" applyBorder="1" applyAlignment="1">
      <alignment wrapText="1"/>
    </xf>
    <xf numFmtId="0" fontId="0" fillId="3" borderId="2" xfId="0" applyFill="1" applyBorder="1" applyAlignment="1">
      <alignment horizontal="left" vertical="top" wrapText="1"/>
    </xf>
    <xf numFmtId="0" fontId="0" fillId="0" borderId="14" xfId="0" applyBorder="1" applyAlignment="1">
      <alignment horizontal="left" wrapText="1"/>
    </xf>
    <xf numFmtId="0" fontId="0" fillId="0" borderId="13" xfId="0" applyBorder="1" applyAlignment="1">
      <alignment horizontal="left" wrapText="1"/>
    </xf>
    <xf numFmtId="0" fontId="0" fillId="0" borderId="14" xfId="0" applyBorder="1" applyAlignment="1">
      <alignment wrapText="1"/>
    </xf>
    <xf numFmtId="0" fontId="0" fillId="0" borderId="0" xfId="0" applyAlignment="1">
      <alignment wrapText="1"/>
    </xf>
    <xf numFmtId="0" fontId="0" fillId="0" borderId="11" xfId="0" applyBorder="1" applyAlignment="1">
      <alignment horizontal="center"/>
    </xf>
    <xf numFmtId="0" fontId="0" fillId="0" borderId="6" xfId="0" applyBorder="1" applyAlignment="1">
      <alignment horizontal="left" wrapText="1"/>
    </xf>
    <xf numFmtId="0" fontId="0" fillId="0" borderId="13" xfId="0" applyBorder="1" applyAlignment="1">
      <alignment wrapText="1"/>
    </xf>
    <xf numFmtId="0" fontId="0" fillId="0" borderId="23" xfId="0" applyBorder="1" applyAlignment="1">
      <alignment horizontal="left" vertical="top" wrapText="1"/>
    </xf>
    <xf numFmtId="0" fontId="0" fillId="0" borderId="26" xfId="0" applyBorder="1" applyAlignment="1">
      <alignment horizontal="left" vertical="top"/>
    </xf>
    <xf numFmtId="0" fontId="0" fillId="0" borderId="33" xfId="0" applyBorder="1" applyAlignment="1">
      <alignment horizontal="left" vertical="top"/>
    </xf>
    <xf numFmtId="0" fontId="0" fillId="0" borderId="35" xfId="0" applyBorder="1" applyAlignment="1">
      <alignment horizontal="left" vertical="top"/>
    </xf>
    <xf numFmtId="0" fontId="0" fillId="0" borderId="0" xfId="0" applyBorder="1" applyAlignment="1">
      <alignment horizontal="left" vertical="top"/>
    </xf>
    <xf numFmtId="0" fontId="0" fillId="0" borderId="34" xfId="0" applyBorder="1" applyAlignment="1">
      <alignment horizontal="left" vertical="top"/>
    </xf>
    <xf numFmtId="0" fontId="0" fillId="0" borderId="24" xfId="0" applyBorder="1" applyAlignment="1">
      <alignment horizontal="left" vertical="top"/>
    </xf>
    <xf numFmtId="0" fontId="0" fillId="0" borderId="62" xfId="0" applyBorder="1" applyAlignment="1">
      <alignment horizontal="left" vertical="top"/>
    </xf>
    <xf numFmtId="0" fontId="0" fillId="0" borderId="36" xfId="0" applyBorder="1" applyAlignment="1">
      <alignment horizontal="left" vertical="top"/>
    </xf>
    <xf numFmtId="0" fontId="0" fillId="3" borderId="23" xfId="0" applyFill="1" applyBorder="1" applyAlignment="1">
      <alignment horizontal="left" vertical="top" wrapText="1"/>
    </xf>
    <xf numFmtId="0" fontId="0" fillId="3" borderId="26" xfId="0" applyFill="1" applyBorder="1" applyAlignment="1">
      <alignment horizontal="left" vertical="top"/>
    </xf>
    <xf numFmtId="0" fontId="0" fillId="3" borderId="33" xfId="0" applyFill="1" applyBorder="1" applyAlignment="1">
      <alignment horizontal="left" vertical="top"/>
    </xf>
    <xf numFmtId="0" fontId="0" fillId="3" borderId="35" xfId="0" applyFill="1" applyBorder="1" applyAlignment="1">
      <alignment horizontal="left" vertical="top"/>
    </xf>
    <xf numFmtId="0" fontId="0" fillId="3" borderId="0" xfId="0" applyFill="1" applyBorder="1" applyAlignment="1">
      <alignment horizontal="left" vertical="top"/>
    </xf>
    <xf numFmtId="0" fontId="0" fillId="3" borderId="34" xfId="0" applyFill="1" applyBorder="1" applyAlignment="1">
      <alignment horizontal="left" vertical="top"/>
    </xf>
    <xf numFmtId="0" fontId="0" fillId="3" borderId="24" xfId="0" applyFill="1" applyBorder="1" applyAlignment="1">
      <alignment horizontal="left" vertical="top"/>
    </xf>
    <xf numFmtId="0" fontId="0" fillId="3" borderId="62" xfId="0" applyFill="1" applyBorder="1" applyAlignment="1">
      <alignment horizontal="left" vertical="top"/>
    </xf>
    <xf numFmtId="0" fontId="0" fillId="3" borderId="36" xfId="0" applyFill="1" applyBorder="1" applyAlignment="1">
      <alignment horizontal="left" vertical="top"/>
    </xf>
    <xf numFmtId="0" fontId="42" fillId="7" borderId="71" xfId="0" applyFont="1" applyFill="1" applyBorder="1" applyAlignment="1">
      <alignment horizontal="justify" vertical="center"/>
    </xf>
    <xf numFmtId="0" fontId="20" fillId="4" borderId="81" xfId="0" applyFont="1" applyFill="1" applyBorder="1" applyAlignment="1" applyProtection="1">
      <alignment horizontal="center" vertical="center" wrapText="1"/>
      <protection locked="0"/>
    </xf>
    <xf numFmtId="0" fontId="20" fillId="4" borderId="82" xfId="0" applyFont="1" applyFill="1" applyBorder="1" applyAlignment="1" applyProtection="1">
      <alignment horizontal="center" vertical="center" wrapText="1"/>
      <protection locked="0"/>
    </xf>
    <xf numFmtId="0" fontId="20" fillId="4" borderId="83" xfId="0" applyFont="1" applyFill="1" applyBorder="1" applyAlignment="1" applyProtection="1">
      <alignment horizontal="center" vertical="center" wrapText="1"/>
      <protection locked="0"/>
    </xf>
    <xf numFmtId="0" fontId="20" fillId="4" borderId="84" xfId="0" applyFont="1" applyFill="1" applyBorder="1" applyAlignment="1" applyProtection="1">
      <alignment horizontal="center" vertical="center" wrapText="1"/>
      <protection locked="0"/>
    </xf>
    <xf numFmtId="0" fontId="20" fillId="4" borderId="85" xfId="0" applyFont="1" applyFill="1" applyBorder="1" applyAlignment="1" applyProtection="1">
      <alignment horizontal="center" vertical="center" wrapText="1"/>
      <protection locked="0"/>
    </xf>
    <xf numFmtId="0" fontId="20" fillId="4" borderId="86" xfId="0" applyFont="1" applyFill="1" applyBorder="1" applyAlignment="1" applyProtection="1">
      <alignment horizontal="center" vertical="center" wrapText="1"/>
      <protection locked="0"/>
    </xf>
    <xf numFmtId="0" fontId="0" fillId="3" borderId="26" xfId="0" applyFill="1" applyBorder="1" applyAlignment="1">
      <alignment horizontal="left" vertical="top" wrapText="1"/>
    </xf>
    <xf numFmtId="0" fontId="0" fillId="3" borderId="33" xfId="0" applyFill="1" applyBorder="1" applyAlignment="1">
      <alignment horizontal="left" vertical="top" wrapText="1"/>
    </xf>
    <xf numFmtId="0" fontId="0" fillId="3" borderId="35" xfId="0" applyFill="1" applyBorder="1" applyAlignment="1">
      <alignment horizontal="left" vertical="top" wrapText="1"/>
    </xf>
    <xf numFmtId="0" fontId="0" fillId="3" borderId="0" xfId="0" applyFill="1" applyBorder="1" applyAlignment="1">
      <alignment horizontal="left" vertical="top" wrapText="1"/>
    </xf>
    <xf numFmtId="0" fontId="0" fillId="3" borderId="34" xfId="0" applyFill="1" applyBorder="1" applyAlignment="1">
      <alignment horizontal="left" vertical="top" wrapText="1"/>
    </xf>
    <xf numFmtId="0" fontId="0" fillId="3" borderId="24" xfId="0" applyFill="1" applyBorder="1" applyAlignment="1">
      <alignment horizontal="left" vertical="top" wrapText="1"/>
    </xf>
    <xf numFmtId="0" fontId="0" fillId="3" borderId="62" xfId="0" applyFill="1" applyBorder="1" applyAlignment="1">
      <alignment horizontal="left" vertical="top" wrapText="1"/>
    </xf>
    <xf numFmtId="0" fontId="0" fillId="3" borderId="36" xfId="0" applyFill="1" applyBorder="1" applyAlignment="1">
      <alignment horizontal="left" vertical="top"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5" fillId="0" borderId="18" xfId="0" applyFont="1" applyBorder="1" applyAlignment="1">
      <alignment horizontal="left" vertical="center" wrapText="1" indent="1"/>
    </xf>
    <xf numFmtId="0" fontId="5" fillId="0" borderId="4" xfId="0" applyFont="1" applyBorder="1" applyAlignment="1">
      <alignment horizontal="left" vertical="center" wrapText="1" indent="1"/>
    </xf>
    <xf numFmtId="0" fontId="18" fillId="4" borderId="16"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4" fillId="0" borderId="18" xfId="0" applyFont="1" applyBorder="1" applyAlignment="1">
      <alignment vertical="center" wrapText="1"/>
    </xf>
    <xf numFmtId="0" fontId="4" fillId="0" borderId="4" xfId="0" applyFont="1" applyBorder="1" applyAlignment="1">
      <alignment vertical="center" wrapText="1"/>
    </xf>
    <xf numFmtId="164" fontId="4" fillId="0" borderId="5"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0" fontId="3" fillId="0" borderId="0" xfId="0" applyFont="1" applyAlignment="1">
      <alignment horizontal="left"/>
    </xf>
    <xf numFmtId="0" fontId="0" fillId="0" borderId="5"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3" fillId="0" borderId="0" xfId="0" applyFont="1" applyBorder="1" applyAlignment="1">
      <alignment horizontal="left" vertical="top"/>
    </xf>
    <xf numFmtId="49" fontId="3" fillId="0" borderId="0" xfId="0" applyNumberFormat="1" applyFont="1" applyBorder="1" applyAlignment="1">
      <alignment horizontal="left" vertical="top" wrapText="1"/>
    </xf>
    <xf numFmtId="49" fontId="0" fillId="0" borderId="0" xfId="0" applyNumberFormat="1" applyBorder="1" applyAlignment="1">
      <alignment horizontal="left" vertical="top" wrapText="1"/>
    </xf>
    <xf numFmtId="0" fontId="3" fillId="0" borderId="0" xfId="0" applyFont="1" applyBorder="1" applyAlignment="1">
      <alignment horizontal="left"/>
    </xf>
    <xf numFmtId="0" fontId="18" fillId="4" borderId="15"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5" fillId="8" borderId="7" xfId="0" applyFont="1" applyFill="1" applyBorder="1" applyAlignment="1">
      <alignment horizontal="left" vertical="top"/>
    </xf>
    <xf numFmtId="0" fontId="15" fillId="8" borderId="6" xfId="0" applyFont="1" applyFill="1" applyBorder="1" applyAlignment="1">
      <alignment horizontal="left" vertical="top"/>
    </xf>
    <xf numFmtId="0" fontId="15" fillId="8" borderId="3" xfId="0" applyFont="1" applyFill="1" applyBorder="1" applyAlignment="1">
      <alignment horizontal="left" vertical="top"/>
    </xf>
    <xf numFmtId="0" fontId="0" fillId="0" borderId="26" xfId="0"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24" xfId="0" applyBorder="1" applyAlignment="1">
      <alignment horizontal="left" vertical="top" wrapText="1"/>
    </xf>
    <xf numFmtId="0" fontId="0" fillId="0" borderId="62" xfId="0" applyBorder="1" applyAlignment="1">
      <alignment horizontal="left" vertical="top" wrapText="1"/>
    </xf>
    <xf numFmtId="0" fontId="0" fillId="0" borderId="36" xfId="0" applyBorder="1" applyAlignment="1">
      <alignment horizontal="left" vertical="top" wrapText="1"/>
    </xf>
    <xf numFmtId="0" fontId="3" fillId="0" borderId="62" xfId="0" applyFont="1" applyBorder="1" applyAlignment="1">
      <alignment horizontal="left"/>
    </xf>
    <xf numFmtId="0" fontId="2" fillId="3" borderId="34" xfId="0" applyFont="1" applyFill="1" applyBorder="1" applyAlignment="1">
      <alignment horizontal="left" vertical="top" wrapText="1"/>
    </xf>
    <xf numFmtId="0" fontId="7" fillId="0" borderId="0" xfId="0" applyFont="1" applyBorder="1" applyAlignment="1">
      <alignment horizontal="left" vertical="top" wrapText="1"/>
    </xf>
    <xf numFmtId="0" fontId="41" fillId="0" borderId="0" xfId="0" applyFont="1" applyAlignment="1">
      <alignment horizontal="left" vertical="top" wrapText="1"/>
    </xf>
    <xf numFmtId="0" fontId="7" fillId="0" borderId="0" xfId="0" applyFont="1" applyAlignment="1">
      <alignment horizontal="left" vertical="top" wrapText="1"/>
    </xf>
    <xf numFmtId="0" fontId="15" fillId="8" borderId="12" xfId="0" applyFont="1" applyFill="1" applyBorder="1" applyAlignment="1">
      <alignment horizontal="left" vertical="top"/>
    </xf>
    <xf numFmtId="0" fontId="15" fillId="8" borderId="11" xfId="0" applyFont="1" applyFill="1" applyBorder="1" applyAlignment="1">
      <alignment horizontal="left" vertical="top"/>
    </xf>
    <xf numFmtId="0" fontId="15" fillId="8" borderId="4" xfId="0" applyFont="1" applyFill="1" applyBorder="1" applyAlignment="1">
      <alignment horizontal="left" vertical="top"/>
    </xf>
    <xf numFmtId="0" fontId="0" fillId="0" borderId="1" xfId="0" applyBorder="1" applyAlignment="1">
      <alignment horizontal="center"/>
    </xf>
    <xf numFmtId="0" fontId="3" fillId="5" borderId="87"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7" xfId="0" applyFont="1" applyFill="1" applyBorder="1" applyAlignment="1">
      <alignment horizontal="left" vertical="top" wrapText="1"/>
    </xf>
    <xf numFmtId="0" fontId="0" fillId="0" borderId="5" xfId="0" applyBorder="1" applyAlignment="1">
      <alignment wrapText="1"/>
    </xf>
    <xf numFmtId="0" fontId="0" fillId="0" borderId="13" xfId="0" applyBorder="1" applyAlignment="1">
      <alignment wrapText="1"/>
    </xf>
    <xf numFmtId="0" fontId="0" fillId="0" borderId="1" xfId="0" applyBorder="1" applyAlignment="1">
      <alignment wrapText="1"/>
    </xf>
    <xf numFmtId="0" fontId="3" fillId="0" borderId="11" xfId="0" applyFont="1" applyBorder="1" applyAlignment="1">
      <alignment horizontal="left" wrapText="1"/>
    </xf>
    <xf numFmtId="0" fontId="3" fillId="0" borderId="11" xfId="0" applyFont="1" applyBorder="1" applyAlignment="1">
      <alignment horizontal="left"/>
    </xf>
    <xf numFmtId="0" fontId="0" fillId="0" borderId="5" xfId="0" applyBorder="1" applyAlignment="1">
      <alignment horizontal="center" wrapText="1"/>
    </xf>
    <xf numFmtId="0" fontId="0" fillId="0" borderId="13" xfId="0" applyBorder="1" applyAlignment="1">
      <alignment horizontal="center" wrapText="1"/>
    </xf>
    <xf numFmtId="0" fontId="0" fillId="0" borderId="1" xfId="0" applyBorder="1" applyAlignment="1">
      <alignment horizontal="center" wrapText="1"/>
    </xf>
    <xf numFmtId="0" fontId="3" fillId="5" borderId="15"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18" xfId="0" applyFont="1" applyFill="1" applyBorder="1" applyAlignment="1">
      <alignment horizontal="left" vertical="top" wrapText="1"/>
    </xf>
    <xf numFmtId="0" fontId="0" fillId="3" borderId="5" xfId="0" applyFill="1" applyBorder="1" applyAlignment="1">
      <alignment horizontal="left" vertical="top" wrapText="1"/>
    </xf>
    <xf numFmtId="0" fontId="3" fillId="3" borderId="13"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3" borderId="34" xfId="0" applyFont="1" applyFill="1" applyBorder="1" applyAlignment="1">
      <alignment horizontal="center" vertical="top" wrapText="1"/>
    </xf>
    <xf numFmtId="0" fontId="2" fillId="3" borderId="0" xfId="0" applyFont="1" applyFill="1" applyBorder="1" applyAlignment="1">
      <alignment horizontal="center" vertical="top" wrapText="1"/>
    </xf>
    <xf numFmtId="0" fontId="7" fillId="0" borderId="35" xfId="0" applyFont="1" applyBorder="1" applyAlignment="1">
      <alignment horizontal="left" vertical="top" wrapText="1"/>
    </xf>
    <xf numFmtId="0" fontId="7" fillId="0" borderId="34" xfId="0" applyFont="1" applyBorder="1" applyAlignment="1">
      <alignment horizontal="left" vertical="top" wrapText="1"/>
    </xf>
    <xf numFmtId="0" fontId="7" fillId="0" borderId="24" xfId="0" applyFont="1" applyBorder="1" applyAlignment="1">
      <alignment horizontal="left" vertical="top" wrapText="1"/>
    </xf>
    <xf numFmtId="0" fontId="7" fillId="0" borderId="62" xfId="0" applyFont="1" applyBorder="1" applyAlignment="1">
      <alignment horizontal="left" vertical="top" wrapText="1"/>
    </xf>
    <xf numFmtId="0" fontId="7" fillId="0" borderId="36" xfId="0" applyFont="1" applyBorder="1" applyAlignment="1">
      <alignment horizontal="left" vertical="top" wrapText="1"/>
    </xf>
    <xf numFmtId="0" fontId="3" fillId="3" borderId="62" xfId="0" applyFont="1" applyFill="1" applyBorder="1" applyAlignment="1">
      <alignment horizontal="left"/>
    </xf>
    <xf numFmtId="0" fontId="41" fillId="3" borderId="0" xfId="0" applyFont="1" applyFill="1" applyAlignment="1">
      <alignment horizontal="left" vertical="top" wrapText="1"/>
    </xf>
    <xf numFmtId="0" fontId="7" fillId="3" borderId="0" xfId="0" applyFont="1" applyFill="1" applyBorder="1" applyAlignment="1">
      <alignment horizontal="left" vertical="top" wrapText="1"/>
    </xf>
    <xf numFmtId="0" fontId="20" fillId="4" borderId="88" xfId="0" applyFont="1" applyFill="1" applyBorder="1" applyAlignment="1" applyProtection="1">
      <alignment horizontal="center" vertical="center" wrapText="1"/>
      <protection locked="0"/>
    </xf>
    <xf numFmtId="0" fontId="20" fillId="4" borderId="89" xfId="0" applyFont="1" applyFill="1" applyBorder="1" applyAlignment="1" applyProtection="1">
      <alignment horizontal="center" vertical="center" wrapText="1"/>
      <protection locked="0"/>
    </xf>
    <xf numFmtId="0" fontId="20" fillId="4" borderId="90" xfId="0" applyFont="1" applyFill="1" applyBorder="1" applyAlignment="1" applyProtection="1">
      <alignment horizontal="center" vertical="center" wrapText="1"/>
      <protection locked="0"/>
    </xf>
    <xf numFmtId="0" fontId="22" fillId="3" borderId="35"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3" borderId="34" xfId="0" applyFont="1" applyFill="1" applyBorder="1" applyAlignment="1">
      <alignment horizontal="left" vertical="top" wrapText="1"/>
    </xf>
    <xf numFmtId="0" fontId="22" fillId="3" borderId="24" xfId="0" applyFont="1" applyFill="1" applyBorder="1" applyAlignment="1">
      <alignment horizontal="left" vertical="top" wrapText="1"/>
    </xf>
    <xf numFmtId="0" fontId="22" fillId="3" borderId="62" xfId="0" applyFont="1" applyFill="1" applyBorder="1" applyAlignment="1">
      <alignment horizontal="left" vertical="top" wrapText="1"/>
    </xf>
    <xf numFmtId="0" fontId="22" fillId="3" borderId="36" xfId="0" applyFont="1" applyFill="1" applyBorder="1" applyAlignment="1">
      <alignment horizontal="left" vertical="top" wrapText="1"/>
    </xf>
    <xf numFmtId="0" fontId="21" fillId="3" borderId="23" xfId="0" applyFont="1" applyFill="1" applyBorder="1" applyAlignment="1">
      <alignment horizontal="left" vertical="top" wrapText="1"/>
    </xf>
    <xf numFmtId="0" fontId="21" fillId="3" borderId="26" xfId="0" applyFont="1" applyFill="1" applyBorder="1" applyAlignment="1">
      <alignment horizontal="left" vertical="top" wrapText="1"/>
    </xf>
    <xf numFmtId="0" fontId="21" fillId="3" borderId="33" xfId="0" applyFont="1" applyFill="1" applyBorder="1" applyAlignment="1">
      <alignment horizontal="left" vertical="top" wrapText="1"/>
    </xf>
    <xf numFmtId="0" fontId="21" fillId="3" borderId="35"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34" xfId="0" applyFont="1" applyFill="1" applyBorder="1" applyAlignment="1">
      <alignment horizontal="left" vertical="top" wrapText="1"/>
    </xf>
    <xf numFmtId="0" fontId="21" fillId="3" borderId="24" xfId="0" applyFont="1" applyFill="1" applyBorder="1" applyAlignment="1">
      <alignment horizontal="left" vertical="top" wrapText="1"/>
    </xf>
    <xf numFmtId="0" fontId="21" fillId="3" borderId="62" xfId="0" applyFont="1" applyFill="1" applyBorder="1" applyAlignment="1">
      <alignment horizontal="left" vertical="top" wrapText="1"/>
    </xf>
    <xf numFmtId="0" fontId="21" fillId="3" borderId="36" xfId="0" applyFont="1" applyFill="1" applyBorder="1" applyAlignment="1">
      <alignment horizontal="left" vertical="top" wrapText="1"/>
    </xf>
    <xf numFmtId="0" fontId="21" fillId="3" borderId="0" xfId="0" applyFont="1" applyFill="1" applyAlignment="1">
      <alignment horizontal="left" vertical="top" wrapText="1"/>
    </xf>
    <xf numFmtId="0" fontId="39"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64" xfId="0" applyFont="1" applyBorder="1" applyAlignment="1">
      <alignment horizontal="center" vertical="center" wrapText="1"/>
    </xf>
    <xf numFmtId="0" fontId="37" fillId="4" borderId="91" xfId="0" applyFont="1" applyFill="1" applyBorder="1" applyAlignment="1">
      <alignment horizontal="center" vertical="center" wrapText="1"/>
    </xf>
    <xf numFmtId="0" fontId="37" fillId="4" borderId="92" xfId="0" applyFont="1" applyFill="1" applyBorder="1" applyAlignment="1">
      <alignment horizontal="center" vertical="center" wrapText="1"/>
    </xf>
    <xf numFmtId="0" fontId="37" fillId="4" borderId="93"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4" borderId="94" xfId="0" applyFont="1" applyFill="1" applyBorder="1" applyAlignment="1">
      <alignment horizontal="center" vertical="center" wrapText="1"/>
    </xf>
    <xf numFmtId="0" fontId="37" fillId="4" borderId="95" xfId="0" applyFont="1" applyFill="1" applyBorder="1" applyAlignment="1">
      <alignment horizontal="center" vertical="center" wrapText="1"/>
    </xf>
    <xf numFmtId="0" fontId="37" fillId="4" borderId="96" xfId="0" applyFont="1" applyFill="1" applyBorder="1" applyAlignment="1">
      <alignment horizontal="center" vertical="center" wrapText="1"/>
    </xf>
    <xf numFmtId="0" fontId="37" fillId="4" borderId="64" xfId="0" applyFont="1" applyFill="1" applyBorder="1" applyAlignment="1">
      <alignment horizontal="center" vertical="center" wrapText="1"/>
    </xf>
    <xf numFmtId="0" fontId="37" fillId="4" borderId="97" xfId="0" applyFont="1" applyFill="1" applyBorder="1" applyAlignment="1">
      <alignment horizontal="center" vertical="center" wrapText="1"/>
    </xf>
    <xf numFmtId="0" fontId="37" fillId="4" borderId="98" xfId="0" applyFont="1" applyFill="1" applyBorder="1" applyAlignment="1">
      <alignment horizontal="center" vertical="center" wrapText="1"/>
    </xf>
    <xf numFmtId="0" fontId="37" fillId="4" borderId="99" xfId="0" applyFont="1" applyFill="1" applyBorder="1" applyAlignment="1">
      <alignment horizontal="center" vertical="center" wrapText="1"/>
    </xf>
    <xf numFmtId="0" fontId="37" fillId="4" borderId="100" xfId="0" applyFont="1" applyFill="1" applyBorder="1" applyAlignment="1">
      <alignment horizontal="center" vertical="center" wrapText="1"/>
    </xf>
    <xf numFmtId="0" fontId="37" fillId="4" borderId="101" xfId="0" applyFont="1" applyFill="1" applyBorder="1" applyAlignment="1">
      <alignment horizontal="center" vertical="center" wrapText="1"/>
    </xf>
    <xf numFmtId="0" fontId="20" fillId="4" borderId="93" xfId="0" applyFont="1" applyFill="1" applyBorder="1" applyAlignment="1" applyProtection="1">
      <alignment horizontal="center" vertical="center" wrapText="1"/>
      <protection locked="0"/>
    </xf>
    <xf numFmtId="0" fontId="20" fillId="4" borderId="98" xfId="0" applyFont="1" applyFill="1" applyBorder="1" applyAlignment="1" applyProtection="1">
      <alignment horizontal="center" vertical="center" wrapText="1"/>
      <protection locked="0"/>
    </xf>
    <xf numFmtId="0" fontId="37" fillId="4" borderId="102" xfId="0" applyFont="1" applyFill="1" applyBorder="1" applyAlignment="1">
      <alignment horizontal="center" vertical="center" wrapText="1"/>
    </xf>
    <xf numFmtId="0" fontId="37" fillId="4" borderId="103" xfId="0" applyFont="1" applyFill="1" applyBorder="1" applyAlignment="1">
      <alignment horizontal="center" vertical="center" wrapText="1"/>
    </xf>
    <xf numFmtId="0" fontId="37" fillId="4" borderId="104" xfId="0" applyFont="1" applyFill="1" applyBorder="1" applyAlignment="1">
      <alignment horizontal="center" vertical="center" wrapText="1"/>
    </xf>
    <xf numFmtId="0" fontId="37" fillId="4" borderId="105" xfId="0" applyFont="1" applyFill="1" applyBorder="1" applyAlignment="1">
      <alignment horizontal="center" vertical="center" wrapText="1"/>
    </xf>
    <xf numFmtId="0" fontId="46" fillId="4" borderId="106" xfId="0" applyFont="1" applyFill="1" applyBorder="1" applyAlignment="1" applyProtection="1">
      <alignment horizontal="center" vertical="center" wrapText="1"/>
      <protection locked="0"/>
    </xf>
    <xf numFmtId="0" fontId="46" fillId="4" borderId="107" xfId="0" applyFont="1" applyFill="1" applyBorder="1" applyAlignment="1" applyProtection="1">
      <alignment horizontal="center" vertical="center" wrapText="1"/>
      <protection locked="0"/>
    </xf>
    <xf numFmtId="0" fontId="0" fillId="0" borderId="13" xfId="0" applyBorder="1" applyAlignment="1">
      <alignment horizontal="left" vertical="top" wrapText="1"/>
    </xf>
    <xf numFmtId="0" fontId="54" fillId="0" borderId="13" xfId="0" applyFont="1" applyBorder="1" applyAlignment="1">
      <alignment horizontal="left" wrapText="1"/>
    </xf>
    <xf numFmtId="0" fontId="4" fillId="0" borderId="13" xfId="0" applyFont="1" applyBorder="1" applyAlignment="1">
      <alignment horizontal="left" wrapText="1"/>
    </xf>
    <xf numFmtId="0" fontId="0" fillId="0" borderId="6" xfId="0" applyBorder="1" applyAlignment="1">
      <alignment wrapText="1"/>
    </xf>
    <xf numFmtId="0" fontId="0" fillId="0" borderId="13" xfId="0" applyBorder="1" applyAlignment="1">
      <alignment horizontal="left" vertical="top" wrapText="1"/>
    </xf>
    <xf numFmtId="0" fontId="0" fillId="0" borderId="1" xfId="0"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20% - Accent1"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DFBBegroting\BEGR\EuEconBestuur\RapCOM\DBP\DBP%20BO2023\DBP_2023_V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
      <sheetName val="2a Trajectory"/>
      <sheetName val="2c Contingent liabilities"/>
      <sheetName val="Guarantees"/>
      <sheetName val="3-4 unchanged and targets"/>
      <sheetName val="5 Discretionary Measures"/>
      <sheetName val="4b Expenditures EU-programme"/>
      <sheetName val="A3 Investeringsuitgaven"/>
      <sheetName val="6a CSR"/>
      <sheetName val="5a Discretionary Measures"/>
      <sheetName val="A1 DRM"/>
      <sheetName val="A2  One-offs"/>
      <sheetName val="RRF Grants"/>
      <sheetName val="8 Methodological Aspects"/>
      <sheetName val="RRF Loans"/>
      <sheetName val="Energy measures"/>
      <sheetName val="Refugees Ukraïn"/>
      <sheetName val="8a. Overstromingen (Noodhulp)"/>
      <sheetName val="8b. Overstromingen (Wederopbouw"/>
    </sheetNames>
    <sheetDataSet>
      <sheetData sheetId="0"/>
      <sheetData sheetId="1"/>
      <sheetData sheetId="2"/>
      <sheetData sheetId="3"/>
      <sheetData sheetId="4"/>
      <sheetData sheetId="5"/>
      <sheetData sheetId="6"/>
      <sheetData sheetId="7"/>
      <sheetData sheetId="8"/>
      <sheetData sheetId="9">
        <row r="93">
          <cell r="B93" t="str">
            <v>Gelijk houden kostprijs Vlaamse openbaredienstverplichtingen</v>
          </cell>
        </row>
        <row r="94">
          <cell r="B94" t="str">
            <v>Versterking minimale levering aardgas en uitbreiding naar klanten die elektrisch verwarmen</v>
          </cell>
        </row>
        <row r="95">
          <cell r="B95" t="str">
            <v>Verruiming doelgroep die in aanmerking komt voor energiescan</v>
          </cell>
        </row>
        <row r="96">
          <cell r="B96" t="str">
            <v>Verhoging inkomensgrenzen van doelgroep 3</v>
          </cell>
        </row>
        <row r="97">
          <cell r="B97" t="str">
            <v>Begeleiding gezinnen met betalingsproblemen bij onderhoud en verduurzaming verwarming</v>
          </cell>
        </row>
        <row r="98">
          <cell r="B98" t="str">
            <v>Versterking basisfinanciering Energiehuizen</v>
          </cell>
        </row>
        <row r="99">
          <cell r="B99" t="str">
            <v>Versterking OCMW's met oog op advies/hulp energiecrisis</v>
          </cell>
        </row>
        <row r="100">
          <cell r="B100" t="str">
            <v>Versterking CAW's met oog op advies/hulp energiecrisis en doorverwijzing naar Energiehuizen en OCMW's</v>
          </cell>
        </row>
        <row r="101">
          <cell r="B101" t="str">
            <v>Bijkomende informatiecampagne om moeilijk bereikbare doelgroepen te informeren</v>
          </cell>
        </row>
        <row r="102">
          <cell r="B102" t="str">
            <v>Gemotiveerd betalingsuitstel voor de terugbetaling van sociale leningen</v>
          </cell>
        </row>
        <row r="103">
          <cell r="B103" t="str">
            <v>Toepassing tijdelijk staatssteunkader EU</v>
          </cell>
        </row>
        <row r="104">
          <cell r="B104" t="str">
            <v>Lokale besturen: compensatie energiekost</v>
          </cell>
        </row>
        <row r="105">
          <cell r="B105" t="str">
            <v>Andere entiteiten (onderwijs, welzijn, cultuur, VRT...): compensatie energiekost</v>
          </cell>
        </row>
        <row r="106">
          <cell r="B106" t="str">
            <v>De Lijn: compensatie exploitatieverlies</v>
          </cell>
        </row>
        <row r="107">
          <cell r="B107" t="str">
            <v>Renteloze leningen aan OCMW's in het kader van het Noodkoopfonds</v>
          </cell>
        </row>
        <row r="108">
          <cell r="B108" t="str">
            <v>Premie voor dakisolatie voor doe-het-zelvers</v>
          </cell>
        </row>
        <row r="109">
          <cell r="B109" t="str">
            <v>Cofinanciering (met lokale besturen) van wijkcontracten i.f.v. renovatie</v>
          </cell>
        </row>
        <row r="110">
          <cell r="B110" t="str">
            <v>Oprichting ESCO bij Het Facilitair Bedrijf voor investeringen Vlaamse overheidsgebouwen</v>
          </cell>
        </row>
        <row r="111">
          <cell r="B111" t="str">
            <v>Begeleiding gezinnen bij plaatsen van PV-installaties</v>
          </cell>
        </row>
        <row r="113">
          <cell r="B113" t="str">
            <v>Versterking call groene warmte, restwarmte en warmtenetten</v>
          </cell>
        </row>
        <row r="114">
          <cell r="B114" t="str">
            <v>Extra investeringen in asbestverwijdering in combinatie met isolatie of PV</v>
          </cell>
        </row>
        <row r="115">
          <cell r="B115" t="str">
            <v>Versnelling verledding van openbare verlichting langs snelwegen</v>
          </cell>
        </row>
        <row r="116">
          <cell r="B116" t="str">
            <v>Steun bedrijfsleven voor investeringen in PV en/of energiebesparing</v>
          </cell>
        </row>
        <row r="123">
          <cell r="B123" t="str">
            <v>Schrapping Vlaamse energieheffing (gezinnen)</v>
          </cell>
        </row>
      </sheetData>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conomy_finance/economic_governance/sgp/pdf/coc/2014-11-07_two_pack_coc_amended_en.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departementwvg.be/vipa-duurzaam-bouwen-met-gro"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DD7E2-C530-4095-AB4F-69C3C5B22FA8}">
  <dimension ref="B3:B5"/>
  <sheetViews>
    <sheetView tabSelected="1" zoomScale="80" zoomScaleNormal="80" workbookViewId="0" topLeftCell="A1">
      <selection activeCell="B3" sqref="B3"/>
    </sheetView>
  </sheetViews>
  <sheetFormatPr defaultColWidth="9.140625" defaultRowHeight="15"/>
  <cols>
    <col min="1" max="16384" width="9.140625" style="5" customWidth="1"/>
  </cols>
  <sheetData>
    <row r="3" ht="15">
      <c r="B3" s="10" t="s">
        <v>228</v>
      </c>
    </row>
    <row r="5" ht="15">
      <c r="B5" s="247" t="s">
        <v>229</v>
      </c>
    </row>
  </sheetData>
  <hyperlinks>
    <hyperlink ref="B5" r:id="rId1" display="https://ec.europa.eu/economy_finance/economic_governance/sgp/pdf/coc/2014-11-07_two_pack_coc_amended_en.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6"/>
  <sheetViews>
    <sheetView workbookViewId="0" topLeftCell="A1">
      <selection activeCell="C22" sqref="C22"/>
    </sheetView>
  </sheetViews>
  <sheetFormatPr defaultColWidth="8.8515625" defaultRowHeight="15"/>
  <cols>
    <col min="1" max="1" width="33.57421875" style="5" customWidth="1"/>
    <col min="2" max="2" width="49.7109375" style="5" bestFit="1" customWidth="1"/>
    <col min="3" max="3" width="40.421875" style="5" customWidth="1"/>
    <col min="4" max="4" width="22.7109375" style="5" customWidth="1"/>
    <col min="5" max="16384" width="8.8515625" style="5" customWidth="1"/>
  </cols>
  <sheetData>
    <row r="1" ht="15">
      <c r="A1" s="10" t="s">
        <v>162</v>
      </c>
    </row>
    <row r="3" spans="1:4" ht="30.6" customHeight="1">
      <c r="A3" s="22" t="s">
        <v>163</v>
      </c>
      <c r="B3" s="20" t="s">
        <v>168</v>
      </c>
      <c r="C3" s="23" t="s">
        <v>164</v>
      </c>
      <c r="D3" s="20" t="s">
        <v>165</v>
      </c>
    </row>
    <row r="4" spans="1:4" ht="15">
      <c r="A4" s="34" t="s">
        <v>166</v>
      </c>
      <c r="B4" s="38"/>
      <c r="C4" s="37"/>
      <c r="D4" s="38"/>
    </row>
    <row r="5" spans="1:4" ht="15">
      <c r="A5" s="39" t="s">
        <v>167</v>
      </c>
      <c r="B5" s="40"/>
      <c r="C5" s="36"/>
      <c r="D5" s="36"/>
    </row>
    <row r="6" spans="1:4" ht="15">
      <c r="A6" s="34" t="s">
        <v>159</v>
      </c>
      <c r="B6" s="38"/>
      <c r="C6" s="37"/>
      <c r="D6" s="37"/>
    </row>
    <row r="7" spans="1:4" ht="15">
      <c r="A7" s="34"/>
      <c r="B7" s="38"/>
      <c r="C7" s="37"/>
      <c r="D7" s="37"/>
    </row>
    <row r="8" spans="1:4" ht="15">
      <c r="A8" s="34"/>
      <c r="B8" s="38"/>
      <c r="C8" s="37"/>
      <c r="D8" s="37"/>
    </row>
    <row r="9" spans="1:4" ht="15">
      <c r="A9" s="38"/>
      <c r="B9" s="40"/>
      <c r="C9" s="36"/>
      <c r="D9" s="36"/>
    </row>
    <row r="10" spans="1:4" ht="15">
      <c r="A10" s="38"/>
      <c r="B10" s="36"/>
      <c r="C10" s="36"/>
      <c r="D10" s="36"/>
    </row>
    <row r="13" ht="15">
      <c r="A13" s="5" t="s">
        <v>169</v>
      </c>
    </row>
    <row r="14" ht="15">
      <c r="A14" s="11" t="s">
        <v>170</v>
      </c>
    </row>
    <row r="15" ht="15">
      <c r="A15" s="11" t="s">
        <v>171</v>
      </c>
    </row>
    <row r="16" ht="15">
      <c r="A16" s="11" t="s">
        <v>172</v>
      </c>
    </row>
    <row r="17" ht="15">
      <c r="A17" s="11" t="s">
        <v>173</v>
      </c>
    </row>
    <row r="18" ht="15">
      <c r="A18" s="11" t="s">
        <v>174</v>
      </c>
    </row>
    <row r="21" ht="15">
      <c r="A21" s="5" t="s">
        <v>175</v>
      </c>
    </row>
    <row r="22" ht="15">
      <c r="A22" s="11" t="s">
        <v>176</v>
      </c>
    </row>
    <row r="23" ht="15">
      <c r="A23" s="11" t="s">
        <v>177</v>
      </c>
    </row>
    <row r="24" ht="15">
      <c r="A24" s="11" t="s">
        <v>178</v>
      </c>
    </row>
    <row r="25" ht="15">
      <c r="A25" s="11" t="s">
        <v>179</v>
      </c>
    </row>
    <row r="26" ht="15">
      <c r="A26" s="11" t="s">
        <v>180</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5914-A1FC-4198-B89F-FA4F25ACC8A2}">
  <dimension ref="A1:O80"/>
  <sheetViews>
    <sheetView showGridLines="0" zoomScale="80" zoomScaleNormal="80" workbookViewId="0" topLeftCell="A1">
      <pane xSplit="4" ySplit="1" topLeftCell="I23" activePane="bottomRight" state="frozen"/>
      <selection pane="topRight" activeCell="E1" sqref="E1"/>
      <selection pane="bottomLeft" activeCell="A2" sqref="A2"/>
      <selection pane="bottomRight" activeCell="D31" sqref="D31"/>
    </sheetView>
  </sheetViews>
  <sheetFormatPr defaultColWidth="8.8515625" defaultRowHeight="15"/>
  <cols>
    <col min="1" max="1" width="5.57421875" style="0" customWidth="1"/>
    <col min="2" max="2" width="11.00390625" style="0" customWidth="1"/>
    <col min="3" max="3" width="35.28125" style="0" customWidth="1"/>
    <col min="4" max="4" width="43.140625" style="0" customWidth="1"/>
    <col min="5" max="5" width="10.28125" style="279" customWidth="1"/>
    <col min="6" max="6" width="19.7109375" style="0" customWidth="1"/>
    <col min="7" max="7" width="17.421875" style="279" customWidth="1"/>
    <col min="8" max="8" width="30.28125" style="0" customWidth="1"/>
    <col min="9" max="9" width="19.421875" style="0" bestFit="1" customWidth="1"/>
    <col min="10" max="10" width="17.28125" style="0" customWidth="1"/>
    <col min="11" max="15" width="6.7109375" style="0" customWidth="1"/>
  </cols>
  <sheetData>
    <row r="1" spans="1:15" ht="38.25">
      <c r="A1" s="283" t="s">
        <v>285</v>
      </c>
      <c r="B1" s="283"/>
      <c r="C1" s="283"/>
      <c r="D1" s="283"/>
      <c r="E1" s="241" t="s">
        <v>105</v>
      </c>
      <c r="F1" s="241" t="s">
        <v>106</v>
      </c>
      <c r="G1" s="241" t="s">
        <v>107</v>
      </c>
      <c r="H1" s="241" t="s">
        <v>108</v>
      </c>
      <c r="I1" s="241" t="s">
        <v>109</v>
      </c>
      <c r="J1" s="241" t="s">
        <v>110</v>
      </c>
      <c r="K1" s="241">
        <v>2021</v>
      </c>
      <c r="L1" s="241">
        <v>2022</v>
      </c>
      <c r="M1" s="241">
        <v>2023</v>
      </c>
      <c r="N1" s="241">
        <v>2024</v>
      </c>
      <c r="O1" s="298" t="s">
        <v>159</v>
      </c>
    </row>
    <row r="2" spans="2:9" ht="15">
      <c r="B2" s="232"/>
      <c r="C2" s="232"/>
      <c r="D2" s="232"/>
      <c r="E2" s="269"/>
      <c r="F2" s="230"/>
      <c r="G2" s="269"/>
      <c r="H2" s="230"/>
      <c r="I2" s="230"/>
    </row>
    <row r="3" spans="1:9" ht="15">
      <c r="A3" s="535" t="s">
        <v>289</v>
      </c>
      <c r="B3" s="535"/>
      <c r="C3" s="535"/>
      <c r="D3" s="535"/>
      <c r="E3" s="535"/>
      <c r="F3" s="535"/>
      <c r="G3" s="269"/>
      <c r="H3" s="230"/>
      <c r="I3" s="230"/>
    </row>
    <row r="4" spans="1:9" ht="15">
      <c r="A4" s="238"/>
      <c r="B4" s="238"/>
      <c r="C4" s="238"/>
      <c r="D4" s="238"/>
      <c r="E4" s="270"/>
      <c r="F4" s="238"/>
      <c r="G4" s="269"/>
      <c r="H4" s="237"/>
      <c r="I4" s="237"/>
    </row>
    <row r="5" spans="1:9" ht="15">
      <c r="A5" s="232" t="s">
        <v>295</v>
      </c>
      <c r="B5" s="233"/>
      <c r="C5" s="233"/>
      <c r="D5" s="233"/>
      <c r="E5" s="271"/>
      <c r="F5" s="233"/>
      <c r="G5" s="269"/>
      <c r="H5" s="230"/>
      <c r="I5" s="230"/>
    </row>
    <row r="6" spans="1:9" ht="15">
      <c r="A6" s="232"/>
      <c r="B6" s="240"/>
      <c r="C6" s="240"/>
      <c r="D6" s="240"/>
      <c r="E6" s="271"/>
      <c r="F6" s="240"/>
      <c r="G6" s="269"/>
      <c r="H6" s="237"/>
      <c r="I6" s="237"/>
    </row>
    <row r="7" spans="1:8" s="239" customFormat="1" ht="15">
      <c r="A7" s="534" t="s">
        <v>296</v>
      </c>
      <c r="B7" s="534"/>
      <c r="C7" s="534"/>
      <c r="D7" s="534"/>
      <c r="E7" s="534"/>
      <c r="F7" s="534"/>
      <c r="G7" s="534"/>
      <c r="H7" s="534"/>
    </row>
    <row r="8" spans="1:7" s="239" customFormat="1" ht="15" customHeight="1">
      <c r="A8" s="240"/>
      <c r="B8" s="240"/>
      <c r="C8" s="240"/>
      <c r="D8" s="240"/>
      <c r="E8" s="271"/>
      <c r="F8" s="240"/>
      <c r="G8" s="284"/>
    </row>
    <row r="9" spans="1:8" s="239" customFormat="1" ht="15" customHeight="1">
      <c r="A9" s="534" t="s">
        <v>297</v>
      </c>
      <c r="B9" s="534"/>
      <c r="C9" s="534"/>
      <c r="D9" s="534"/>
      <c r="E9" s="534"/>
      <c r="F9" s="534"/>
      <c r="G9" s="534"/>
      <c r="H9" s="534"/>
    </row>
    <row r="10" spans="1:8" s="239" customFormat="1" ht="15" customHeight="1">
      <c r="A10" s="534" t="s">
        <v>298</v>
      </c>
      <c r="B10" s="534"/>
      <c r="C10" s="534"/>
      <c r="D10" s="534"/>
      <c r="E10" s="534"/>
      <c r="F10" s="534"/>
      <c r="G10" s="534"/>
      <c r="H10" s="534"/>
    </row>
    <row r="11" spans="1:8" s="239" customFormat="1" ht="15" customHeight="1">
      <c r="A11" s="244"/>
      <c r="B11" s="244"/>
      <c r="C11" s="244"/>
      <c r="D11" s="244"/>
      <c r="E11" s="272"/>
      <c r="F11" s="244"/>
      <c r="G11" s="272"/>
      <c r="H11" s="244"/>
    </row>
    <row r="12" spans="1:8" s="239" customFormat="1" ht="15" customHeight="1">
      <c r="A12" s="536" t="s">
        <v>305</v>
      </c>
      <c r="B12" s="536"/>
      <c r="C12" s="536"/>
      <c r="D12" s="536"/>
      <c r="E12" s="536"/>
      <c r="F12" s="536"/>
      <c r="G12" s="272"/>
      <c r="H12" s="244"/>
    </row>
    <row r="13" spans="1:8" s="239" customFormat="1" ht="15" customHeight="1">
      <c r="A13" s="536" t="s">
        <v>293</v>
      </c>
      <c r="B13" s="536"/>
      <c r="C13" s="536"/>
      <c r="D13" s="536"/>
      <c r="E13" s="536"/>
      <c r="F13" s="536"/>
      <c r="G13" s="272"/>
      <c r="H13" s="244"/>
    </row>
    <row r="14" spans="1:7" s="239" customFormat="1" ht="15" customHeight="1">
      <c r="A14" s="240"/>
      <c r="B14" s="240"/>
      <c r="C14" s="240"/>
      <c r="D14" s="240"/>
      <c r="E14" s="271"/>
      <c r="F14" s="240"/>
      <c r="G14" s="284"/>
    </row>
    <row r="15" spans="1:7" s="239" customFormat="1" ht="15" customHeight="1">
      <c r="A15" s="536" t="s">
        <v>254</v>
      </c>
      <c r="B15" s="536"/>
      <c r="C15" s="536"/>
      <c r="D15" s="536"/>
      <c r="E15" s="536"/>
      <c r="F15" s="536"/>
      <c r="G15" s="284"/>
    </row>
    <row r="16" spans="1:7" s="239" customFormat="1" ht="15" customHeight="1">
      <c r="A16" s="536"/>
      <c r="B16" s="536"/>
      <c r="C16" s="536"/>
      <c r="D16" s="536"/>
      <c r="E16" s="536"/>
      <c r="F16" s="536"/>
      <c r="G16" s="284"/>
    </row>
    <row r="17" spans="1:7" s="239" customFormat="1" ht="15" customHeight="1">
      <c r="A17" s="536"/>
      <c r="B17" s="536"/>
      <c r="C17" s="536"/>
      <c r="D17" s="536"/>
      <c r="E17" s="536"/>
      <c r="F17" s="536"/>
      <c r="G17" s="284"/>
    </row>
    <row r="18" spans="1:9" ht="15">
      <c r="A18" s="536"/>
      <c r="B18" s="536"/>
      <c r="C18" s="536"/>
      <c r="D18" s="536"/>
      <c r="E18" s="536"/>
      <c r="F18" s="536"/>
      <c r="G18" s="269"/>
      <c r="H18" s="197"/>
      <c r="I18" s="197"/>
    </row>
    <row r="19" spans="1:15" ht="38.25">
      <c r="A19" s="5"/>
      <c r="B19" s="196" t="s">
        <v>255</v>
      </c>
      <c r="C19" s="196" t="s">
        <v>103</v>
      </c>
      <c r="D19" s="196" t="s">
        <v>104</v>
      </c>
      <c r="E19" s="241" t="s">
        <v>105</v>
      </c>
      <c r="F19" s="196" t="s">
        <v>106</v>
      </c>
      <c r="G19" s="241" t="s">
        <v>107</v>
      </c>
      <c r="H19" s="196" t="s">
        <v>108</v>
      </c>
      <c r="I19" s="196" t="s">
        <v>109</v>
      </c>
      <c r="J19" s="196" t="s">
        <v>110</v>
      </c>
      <c r="K19" s="236">
        <v>2021</v>
      </c>
      <c r="L19" s="196">
        <v>2022</v>
      </c>
      <c r="M19" s="196">
        <v>2023</v>
      </c>
      <c r="N19" s="196">
        <v>2024</v>
      </c>
      <c r="O19" s="298" t="s">
        <v>159</v>
      </c>
    </row>
    <row r="20" spans="1:15" ht="15">
      <c r="A20" s="258" t="s">
        <v>306</v>
      </c>
      <c r="B20" s="259"/>
      <c r="C20" s="259"/>
      <c r="D20" s="259"/>
      <c r="E20" s="261"/>
      <c r="F20" s="259"/>
      <c r="G20" s="261"/>
      <c r="H20" s="259"/>
      <c r="I20" s="259"/>
      <c r="J20" s="259"/>
      <c r="K20" s="259"/>
      <c r="L20" s="259"/>
      <c r="M20" s="259"/>
      <c r="N20" s="259"/>
      <c r="O20" s="259"/>
    </row>
    <row r="21" spans="1:15" ht="75">
      <c r="A21" s="26">
        <v>1</v>
      </c>
      <c r="B21" s="26"/>
      <c r="C21" s="255" t="s">
        <v>307</v>
      </c>
      <c r="D21" s="256" t="s">
        <v>308</v>
      </c>
      <c r="E21" s="273">
        <v>2020</v>
      </c>
      <c r="F21" s="280" t="s">
        <v>116</v>
      </c>
      <c r="G21" s="285" t="s">
        <v>117</v>
      </c>
      <c r="H21" s="26"/>
      <c r="I21" s="26" t="s">
        <v>114</v>
      </c>
      <c r="J21" s="27" t="s">
        <v>115</v>
      </c>
      <c r="K21" s="273"/>
      <c r="L21" s="390">
        <v>1.009</v>
      </c>
      <c r="M21" s="390">
        <v>1.008</v>
      </c>
      <c r="N21" s="390">
        <v>1.009</v>
      </c>
      <c r="O21" s="390"/>
    </row>
    <row r="22" spans="1:15" ht="75">
      <c r="A22" s="26">
        <v>2</v>
      </c>
      <c r="B22" s="26"/>
      <c r="C22" s="255" t="s">
        <v>309</v>
      </c>
      <c r="D22" s="257" t="s">
        <v>310</v>
      </c>
      <c r="E22" s="273">
        <v>2020</v>
      </c>
      <c r="F22" s="280" t="s">
        <v>112</v>
      </c>
      <c r="G22" s="285" t="s">
        <v>117</v>
      </c>
      <c r="H22" s="26"/>
      <c r="I22" s="26" t="s">
        <v>114</v>
      </c>
      <c r="J22" s="27" t="s">
        <v>115</v>
      </c>
      <c r="K22" s="273"/>
      <c r="L22" s="390">
        <v>1.808</v>
      </c>
      <c r="M22" s="390">
        <v>1.804</v>
      </c>
      <c r="N22" s="390">
        <v>1.92</v>
      </c>
      <c r="O22" s="390"/>
    </row>
    <row r="23" spans="1:15" ht="60">
      <c r="A23" s="26">
        <v>3</v>
      </c>
      <c r="B23" s="26"/>
      <c r="C23" s="268" t="s">
        <v>334</v>
      </c>
      <c r="D23" s="257" t="s">
        <v>335</v>
      </c>
      <c r="E23" s="273">
        <v>2021</v>
      </c>
      <c r="F23" s="280" t="s">
        <v>126</v>
      </c>
      <c r="G23" s="285" t="s">
        <v>113</v>
      </c>
      <c r="H23" s="26" t="s">
        <v>129</v>
      </c>
      <c r="I23" s="26" t="s">
        <v>114</v>
      </c>
      <c r="J23" s="27" t="s">
        <v>115</v>
      </c>
      <c r="K23" s="390">
        <v>12</v>
      </c>
      <c r="L23" s="390"/>
      <c r="M23" s="390"/>
      <c r="N23" s="390"/>
      <c r="O23" s="390"/>
    </row>
    <row r="24" spans="1:15" ht="15">
      <c r="A24" s="26"/>
      <c r="B24" s="26"/>
      <c r="C24" s="33"/>
      <c r="D24" s="26"/>
      <c r="E24" s="273"/>
      <c r="F24" s="26"/>
      <c r="G24" s="285"/>
      <c r="H24" s="26"/>
      <c r="I24" s="26"/>
      <c r="J24" s="27"/>
      <c r="K24" s="273"/>
      <c r="L24" s="273"/>
      <c r="M24" s="273"/>
      <c r="N24" s="273"/>
      <c r="O24" s="273"/>
    </row>
    <row r="25" spans="1:15" ht="15">
      <c r="A25" s="259" t="s">
        <v>311</v>
      </c>
      <c r="B25" s="259"/>
      <c r="C25" s="259"/>
      <c r="D25" s="259"/>
      <c r="E25" s="261"/>
      <c r="F25" s="259"/>
      <c r="G25" s="261"/>
      <c r="H25" s="259"/>
      <c r="I25" s="259"/>
      <c r="J25" s="259"/>
      <c r="K25" s="261"/>
      <c r="L25" s="261"/>
      <c r="M25" s="261"/>
      <c r="N25" s="261"/>
      <c r="O25" s="261"/>
    </row>
    <row r="26" spans="1:15" ht="73.15" customHeight="1">
      <c r="A26" s="26">
        <v>4</v>
      </c>
      <c r="B26" s="26"/>
      <c r="C26" s="255" t="s">
        <v>312</v>
      </c>
      <c r="D26" s="256" t="s">
        <v>313</v>
      </c>
      <c r="E26" s="282">
        <v>2022</v>
      </c>
      <c r="F26" s="280" t="s">
        <v>116</v>
      </c>
      <c r="G26" s="285" t="s">
        <v>117</v>
      </c>
      <c r="H26" s="26"/>
      <c r="I26" s="26" t="s">
        <v>114</v>
      </c>
      <c r="J26" s="27" t="s">
        <v>115</v>
      </c>
      <c r="K26" s="273"/>
      <c r="L26" s="390">
        <v>-300</v>
      </c>
      <c r="M26" s="390"/>
      <c r="N26" s="390"/>
      <c r="O26" s="390"/>
    </row>
    <row r="27" spans="1:15" ht="45">
      <c r="A27" s="26">
        <v>5</v>
      </c>
      <c r="B27" s="26"/>
      <c r="C27" s="255" t="s">
        <v>314</v>
      </c>
      <c r="D27" s="256" t="s">
        <v>315</v>
      </c>
      <c r="E27" s="282">
        <v>2022</v>
      </c>
      <c r="F27" s="280" t="s">
        <v>116</v>
      </c>
      <c r="G27" s="285" t="s">
        <v>117</v>
      </c>
      <c r="H27" s="26"/>
      <c r="I27" s="26" t="s">
        <v>114</v>
      </c>
      <c r="J27" s="27" t="s">
        <v>115</v>
      </c>
      <c r="K27" s="273"/>
      <c r="L27" s="390">
        <v>300</v>
      </c>
      <c r="M27" s="390"/>
      <c r="N27" s="390"/>
      <c r="O27" s="390"/>
    </row>
    <row r="28" spans="1:15" ht="45">
      <c r="A28" s="26">
        <v>6</v>
      </c>
      <c r="B28" s="26"/>
      <c r="C28" s="255" t="s">
        <v>316</v>
      </c>
      <c r="D28" s="257" t="s">
        <v>317</v>
      </c>
      <c r="E28" s="282">
        <v>2022</v>
      </c>
      <c r="F28" s="280" t="s">
        <v>112</v>
      </c>
      <c r="G28" s="285" t="s">
        <v>117</v>
      </c>
      <c r="H28" s="26"/>
      <c r="I28" s="26" t="s">
        <v>114</v>
      </c>
      <c r="J28" s="27" t="s">
        <v>115</v>
      </c>
      <c r="K28" s="273"/>
      <c r="L28" s="390">
        <v>17.43</v>
      </c>
      <c r="M28" s="390"/>
      <c r="N28" s="390"/>
      <c r="O28" s="390"/>
    </row>
    <row r="29" spans="1:15" ht="30">
      <c r="A29" s="26">
        <v>7</v>
      </c>
      <c r="B29" s="26"/>
      <c r="C29" s="255" t="s">
        <v>318</v>
      </c>
      <c r="D29" s="257" t="s">
        <v>319</v>
      </c>
      <c r="E29" s="282">
        <v>2023</v>
      </c>
      <c r="F29" s="280" t="s">
        <v>116</v>
      </c>
      <c r="G29" s="285" t="s">
        <v>117</v>
      </c>
      <c r="H29" s="26"/>
      <c r="I29" s="26" t="s">
        <v>114</v>
      </c>
      <c r="J29" s="27" t="s">
        <v>115</v>
      </c>
      <c r="K29" s="273"/>
      <c r="L29" s="390"/>
      <c r="M29" s="390">
        <v>8.7</v>
      </c>
      <c r="N29" s="390"/>
      <c r="O29" s="390"/>
    </row>
    <row r="30" spans="1:15" ht="30">
      <c r="A30" s="26">
        <v>8</v>
      </c>
      <c r="B30" s="26"/>
      <c r="C30" s="255" t="s">
        <v>320</v>
      </c>
      <c r="D30" s="257" t="s">
        <v>321</v>
      </c>
      <c r="E30" s="282">
        <v>2023</v>
      </c>
      <c r="F30" s="280" t="s">
        <v>116</v>
      </c>
      <c r="G30" s="285" t="s">
        <v>117</v>
      </c>
      <c r="H30" s="26"/>
      <c r="I30" s="26" t="s">
        <v>114</v>
      </c>
      <c r="J30" s="27" t="s">
        <v>115</v>
      </c>
      <c r="K30" s="273"/>
      <c r="L30" s="390"/>
      <c r="M30" s="390">
        <v>0.5</v>
      </c>
      <c r="N30" s="390">
        <v>0.5</v>
      </c>
      <c r="O30" s="390"/>
    </row>
    <row r="31" spans="1:15" ht="30">
      <c r="A31" s="26">
        <v>9</v>
      </c>
      <c r="B31" s="26"/>
      <c r="C31" s="263" t="s">
        <v>336</v>
      </c>
      <c r="D31" s="281" t="s">
        <v>337</v>
      </c>
      <c r="E31" s="282">
        <v>2024</v>
      </c>
      <c r="F31" s="280" t="s">
        <v>116</v>
      </c>
      <c r="G31" s="285" t="s">
        <v>117</v>
      </c>
      <c r="H31" s="26"/>
      <c r="I31" s="26" t="s">
        <v>114</v>
      </c>
      <c r="J31" s="27" t="s">
        <v>115</v>
      </c>
      <c r="K31" s="273"/>
      <c r="L31" s="390"/>
      <c r="M31" s="390"/>
      <c r="N31" s="391">
        <v>35</v>
      </c>
      <c r="O31" s="391"/>
    </row>
    <row r="32" spans="1:15" ht="30">
      <c r="A32" s="26">
        <v>10</v>
      </c>
      <c r="B32" s="26"/>
      <c r="C32" s="263" t="s">
        <v>338</v>
      </c>
      <c r="D32" s="281" t="s">
        <v>332</v>
      </c>
      <c r="E32" s="282">
        <v>2024</v>
      </c>
      <c r="F32" s="280" t="s">
        <v>126</v>
      </c>
      <c r="G32" s="285" t="s">
        <v>113</v>
      </c>
      <c r="H32" s="26" t="s">
        <v>129</v>
      </c>
      <c r="I32" s="26" t="s">
        <v>114</v>
      </c>
      <c r="J32" s="27" t="s">
        <v>115</v>
      </c>
      <c r="K32" s="273"/>
      <c r="L32" s="390"/>
      <c r="M32" s="390"/>
      <c r="N32" s="391">
        <v>84</v>
      </c>
      <c r="O32" s="391">
        <v>-84</v>
      </c>
    </row>
    <row r="33" spans="1:15" ht="15">
      <c r="A33" s="26"/>
      <c r="B33" s="26"/>
      <c r="C33" s="33"/>
      <c r="D33" s="26"/>
      <c r="E33" s="273"/>
      <c r="F33" s="280"/>
      <c r="G33" s="285"/>
      <c r="H33" s="26"/>
      <c r="I33" s="26"/>
      <c r="J33" s="27"/>
      <c r="K33" s="273"/>
      <c r="L33" s="273"/>
      <c r="M33" s="273"/>
      <c r="N33" s="273"/>
      <c r="O33" s="273"/>
    </row>
    <row r="34" spans="1:15" ht="15">
      <c r="A34" s="259" t="s">
        <v>322</v>
      </c>
      <c r="B34" s="259"/>
      <c r="C34" s="259"/>
      <c r="D34" s="259"/>
      <c r="E34" s="261"/>
      <c r="F34" s="259"/>
      <c r="G34" s="261"/>
      <c r="H34" s="259"/>
      <c r="I34" s="259"/>
      <c r="J34" s="259"/>
      <c r="K34" s="261"/>
      <c r="L34" s="261"/>
      <c r="M34" s="261"/>
      <c r="N34" s="261"/>
      <c r="O34" s="261"/>
    </row>
    <row r="35" spans="1:15" ht="45">
      <c r="A35" s="26">
        <v>11</v>
      </c>
      <c r="B35" s="26" t="s">
        <v>257</v>
      </c>
      <c r="C35" s="260" t="s">
        <v>323</v>
      </c>
      <c r="D35" s="262" t="s">
        <v>324</v>
      </c>
      <c r="E35" s="273">
        <v>2023</v>
      </c>
      <c r="F35" s="280" t="s">
        <v>128</v>
      </c>
      <c r="G35" s="285" t="s">
        <v>117</v>
      </c>
      <c r="H35" s="280"/>
      <c r="I35" s="26" t="s">
        <v>114</v>
      </c>
      <c r="J35" s="27" t="s">
        <v>115</v>
      </c>
      <c r="K35" s="273"/>
      <c r="L35" s="273"/>
      <c r="M35" s="392">
        <v>-30</v>
      </c>
      <c r="N35" s="392">
        <v>20</v>
      </c>
      <c r="O35" s="392"/>
    </row>
    <row r="36" spans="1:15" ht="45">
      <c r="A36" s="26">
        <v>12</v>
      </c>
      <c r="B36" s="26" t="s">
        <v>257</v>
      </c>
      <c r="C36" s="255" t="s">
        <v>325</v>
      </c>
      <c r="D36" s="257" t="s">
        <v>326</v>
      </c>
      <c r="E36" s="273">
        <v>2023</v>
      </c>
      <c r="F36" s="280" t="s">
        <v>112</v>
      </c>
      <c r="G36" s="299" t="s">
        <v>113</v>
      </c>
      <c r="H36" s="280" t="s">
        <v>129</v>
      </c>
      <c r="I36" s="26" t="s">
        <v>114</v>
      </c>
      <c r="J36" s="27" t="s">
        <v>115</v>
      </c>
      <c r="K36" s="273"/>
      <c r="L36" s="273"/>
      <c r="M36" s="392">
        <v>60</v>
      </c>
      <c r="N36" s="392">
        <v>-60</v>
      </c>
      <c r="O36" s="392"/>
    </row>
    <row r="37" spans="1:15" ht="15">
      <c r="A37" s="26"/>
      <c r="B37" s="26"/>
      <c r="C37" s="33"/>
      <c r="D37" s="26"/>
      <c r="E37" s="273"/>
      <c r="F37" s="26"/>
      <c r="G37" s="285"/>
      <c r="H37" s="26"/>
      <c r="I37" s="26"/>
      <c r="J37" s="27"/>
      <c r="K37" s="273"/>
      <c r="L37" s="273"/>
      <c r="M37" s="273"/>
      <c r="N37" s="273"/>
      <c r="O37" s="273"/>
    </row>
    <row r="38" spans="1:15" ht="15">
      <c r="A38" s="264" t="s">
        <v>327</v>
      </c>
      <c r="B38" s="265"/>
      <c r="C38" s="266"/>
      <c r="D38" s="265"/>
      <c r="E38" s="274"/>
      <c r="F38" s="265"/>
      <c r="G38" s="286"/>
      <c r="H38" s="265"/>
      <c r="I38" s="265"/>
      <c r="J38" s="267"/>
      <c r="K38" s="274"/>
      <c r="L38" s="274"/>
      <c r="M38" s="274"/>
      <c r="N38" s="274"/>
      <c r="O38" s="274"/>
    </row>
    <row r="39" spans="1:15" ht="45">
      <c r="A39" s="26">
        <v>13</v>
      </c>
      <c r="B39" s="26"/>
      <c r="C39" s="268" t="s">
        <v>328</v>
      </c>
      <c r="D39" s="257" t="s">
        <v>331</v>
      </c>
      <c r="E39" s="273">
        <v>2024</v>
      </c>
      <c r="F39" s="280" t="s">
        <v>112</v>
      </c>
      <c r="G39" s="285" t="s">
        <v>117</v>
      </c>
      <c r="H39" s="26"/>
      <c r="I39" s="26" t="s">
        <v>114</v>
      </c>
      <c r="J39" s="293" t="s">
        <v>120</v>
      </c>
      <c r="K39" s="273"/>
      <c r="L39" s="273"/>
      <c r="M39" s="273"/>
      <c r="N39" s="393">
        <v>96</v>
      </c>
      <c r="O39" s="393"/>
    </row>
    <row r="40" spans="1:15" ht="45">
      <c r="A40" s="26">
        <v>14</v>
      </c>
      <c r="B40" s="26"/>
      <c r="C40" s="268" t="s">
        <v>329</v>
      </c>
      <c r="D40" s="257" t="s">
        <v>332</v>
      </c>
      <c r="E40" s="273">
        <v>2025</v>
      </c>
      <c r="F40" s="280" t="s">
        <v>126</v>
      </c>
      <c r="G40" s="285" t="s">
        <v>117</v>
      </c>
      <c r="H40" s="26"/>
      <c r="I40" s="26" t="s">
        <v>114</v>
      </c>
      <c r="J40" s="293" t="s">
        <v>120</v>
      </c>
      <c r="K40" s="273"/>
      <c r="L40" s="273"/>
      <c r="M40" s="273"/>
      <c r="N40" s="393"/>
      <c r="O40" s="393"/>
    </row>
    <row r="41" spans="1:15" ht="45">
      <c r="A41" s="26">
        <v>15</v>
      </c>
      <c r="B41" s="26"/>
      <c r="C41" s="255" t="s">
        <v>330</v>
      </c>
      <c r="D41" s="257" t="s">
        <v>333</v>
      </c>
      <c r="E41" s="273">
        <v>2025</v>
      </c>
      <c r="F41" s="280" t="s">
        <v>128</v>
      </c>
      <c r="G41" s="285" t="s">
        <v>117</v>
      </c>
      <c r="H41" s="26"/>
      <c r="I41" s="26" t="s">
        <v>114</v>
      </c>
      <c r="J41" s="293" t="s">
        <v>120</v>
      </c>
      <c r="K41" s="273"/>
      <c r="L41" s="273"/>
      <c r="M41" s="273"/>
      <c r="N41" s="390"/>
      <c r="O41" s="390"/>
    </row>
    <row r="42" spans="1:15" ht="15">
      <c r="A42" s="26"/>
      <c r="B42" s="26"/>
      <c r="C42" s="33"/>
      <c r="D42" s="26"/>
      <c r="E42" s="273"/>
      <c r="F42" s="280"/>
      <c r="G42" s="285"/>
      <c r="H42" s="26"/>
      <c r="I42" s="26"/>
      <c r="J42" s="293"/>
      <c r="K42" s="273"/>
      <c r="L42" s="273"/>
      <c r="M42" s="273"/>
      <c r="N42" s="273"/>
      <c r="O42" s="273"/>
    </row>
    <row r="43" spans="1:15" ht="15">
      <c r="A43" s="26"/>
      <c r="B43" s="26"/>
      <c r="C43" s="33"/>
      <c r="D43" s="26"/>
      <c r="E43" s="273"/>
      <c r="F43" s="280"/>
      <c r="G43" s="285"/>
      <c r="H43" s="26"/>
      <c r="I43" s="26"/>
      <c r="J43" s="293"/>
      <c r="K43" s="26"/>
      <c r="L43" s="26"/>
      <c r="M43" s="26"/>
      <c r="N43" s="26"/>
      <c r="O43" s="26"/>
    </row>
    <row r="44" spans="1:15" ht="15">
      <c r="A44" s="26"/>
      <c r="B44" s="26"/>
      <c r="C44" s="33"/>
      <c r="D44" s="26"/>
      <c r="E44" s="273"/>
      <c r="F44" s="280"/>
      <c r="G44" s="285"/>
      <c r="H44" s="26"/>
      <c r="I44" s="26"/>
      <c r="J44" s="293"/>
      <c r="K44" s="26"/>
      <c r="L44" s="26"/>
      <c r="M44" s="26"/>
      <c r="N44" s="26"/>
      <c r="O44" s="26"/>
    </row>
    <row r="45" spans="1:15" ht="15">
      <c r="A45" s="26"/>
      <c r="B45" s="26"/>
      <c r="C45" s="33"/>
      <c r="D45" s="26"/>
      <c r="E45" s="273"/>
      <c r="F45" s="280"/>
      <c r="G45" s="285"/>
      <c r="H45" s="26"/>
      <c r="I45" s="26"/>
      <c r="J45" s="293"/>
      <c r="K45" s="26"/>
      <c r="L45" s="26"/>
      <c r="M45" s="26"/>
      <c r="N45" s="26"/>
      <c r="O45" s="26"/>
    </row>
    <row r="46" spans="1:15" ht="15">
      <c r="A46" s="26"/>
      <c r="B46" s="26"/>
      <c r="C46" s="33"/>
      <c r="D46" s="26"/>
      <c r="E46" s="273"/>
      <c r="F46" s="280"/>
      <c r="G46" s="285"/>
      <c r="H46" s="26"/>
      <c r="I46" s="26"/>
      <c r="J46" s="293"/>
      <c r="K46" s="26"/>
      <c r="L46" s="26"/>
      <c r="M46" s="26"/>
      <c r="N46" s="26"/>
      <c r="O46" s="26"/>
    </row>
    <row r="47" spans="1:15" ht="15">
      <c r="A47" s="26"/>
      <c r="B47" s="26"/>
      <c r="C47" s="33"/>
      <c r="D47" s="26"/>
      <c r="E47" s="273"/>
      <c r="F47" s="280"/>
      <c r="G47" s="285"/>
      <c r="H47" s="26"/>
      <c r="I47" s="26"/>
      <c r="J47" s="293"/>
      <c r="K47" s="26"/>
      <c r="L47" s="26"/>
      <c r="M47" s="26"/>
      <c r="N47" s="26"/>
      <c r="O47" s="26"/>
    </row>
    <row r="48" spans="1:15" ht="15">
      <c r="A48" s="27"/>
      <c r="B48" s="27"/>
      <c r="C48" s="35"/>
      <c r="D48" s="27"/>
      <c r="E48" s="273"/>
      <c r="F48" s="280"/>
      <c r="G48" s="285"/>
      <c r="H48" s="26"/>
      <c r="I48" s="26"/>
      <c r="J48" s="293"/>
      <c r="K48" s="26"/>
      <c r="L48" s="26"/>
      <c r="M48" s="26"/>
      <c r="N48" s="26"/>
      <c r="O48" s="26"/>
    </row>
    <row r="49" spans="1:15" ht="15">
      <c r="A49" s="5"/>
      <c r="B49" s="205" t="s">
        <v>255</v>
      </c>
      <c r="C49" s="6"/>
      <c r="E49" s="275"/>
      <c r="F49" s="7" t="s">
        <v>106</v>
      </c>
      <c r="G49" s="287" t="s">
        <v>107</v>
      </c>
      <c r="H49" s="7" t="s">
        <v>108</v>
      </c>
      <c r="I49" s="7" t="s">
        <v>109</v>
      </c>
      <c r="J49" s="7" t="s">
        <v>110</v>
      </c>
      <c r="K49" s="7"/>
      <c r="L49" s="6"/>
      <c r="M49" s="6"/>
      <c r="N49" s="6"/>
      <c r="O49" s="6"/>
    </row>
    <row r="50" spans="1:15" ht="15">
      <c r="A50" s="5"/>
      <c r="B50" s="8" t="s">
        <v>291</v>
      </c>
      <c r="C50" s="6"/>
      <c r="E50" s="275"/>
      <c r="F50" s="8" t="s">
        <v>291</v>
      </c>
      <c r="G50" s="288" t="s">
        <v>291</v>
      </c>
      <c r="H50" s="8" t="s">
        <v>291</v>
      </c>
      <c r="I50" s="8" t="s">
        <v>291</v>
      </c>
      <c r="J50" s="8" t="s">
        <v>291</v>
      </c>
      <c r="K50" s="8"/>
      <c r="L50" s="6"/>
      <c r="M50" s="6"/>
      <c r="N50" s="6"/>
      <c r="O50" s="6"/>
    </row>
    <row r="51" spans="1:15" ht="14.25" customHeight="1">
      <c r="A51" s="5"/>
      <c r="B51" s="100" t="s">
        <v>256</v>
      </c>
      <c r="C51" s="6"/>
      <c r="E51" s="275"/>
      <c r="G51" s="288"/>
      <c r="H51" s="8"/>
      <c r="I51" s="8"/>
      <c r="J51" s="8"/>
      <c r="K51" s="8"/>
      <c r="L51" s="6"/>
      <c r="M51" s="6"/>
      <c r="N51" s="6"/>
      <c r="O51" s="6"/>
    </row>
    <row r="52" spans="1:15" ht="18" customHeight="1">
      <c r="A52" s="5"/>
      <c r="B52" s="98" t="s">
        <v>257</v>
      </c>
      <c r="C52" s="6"/>
      <c r="E52" s="558"/>
      <c r="F52" s="100" t="s">
        <v>112</v>
      </c>
      <c r="G52" s="289" t="s">
        <v>113</v>
      </c>
      <c r="H52" s="100" t="s">
        <v>118</v>
      </c>
      <c r="I52" s="101" t="s">
        <v>114</v>
      </c>
      <c r="J52" s="100" t="s">
        <v>115</v>
      </c>
      <c r="K52" s="213"/>
      <c r="L52" s="6"/>
      <c r="M52" s="6"/>
      <c r="N52" s="6"/>
      <c r="O52" s="6"/>
    </row>
    <row r="53" spans="1:15" ht="15.75" customHeight="1">
      <c r="A53" s="5"/>
      <c r="B53" s="99" t="s">
        <v>258</v>
      </c>
      <c r="C53" s="6"/>
      <c r="E53" s="558"/>
      <c r="F53" s="98" t="s">
        <v>116</v>
      </c>
      <c r="G53" s="290" t="s">
        <v>117</v>
      </c>
      <c r="H53" s="98" t="s">
        <v>122</v>
      </c>
      <c r="I53" s="102" t="s">
        <v>119</v>
      </c>
      <c r="J53" s="98" t="s">
        <v>120</v>
      </c>
      <c r="K53" s="213"/>
      <c r="L53" s="6"/>
      <c r="M53" s="6"/>
      <c r="N53" s="6"/>
      <c r="O53" s="6"/>
    </row>
    <row r="54" spans="1:15" ht="18" customHeight="1">
      <c r="A54" s="5"/>
      <c r="B54" s="6"/>
      <c r="C54" s="6"/>
      <c r="E54" s="275"/>
      <c r="F54" s="98" t="s">
        <v>121</v>
      </c>
      <c r="G54" s="275"/>
      <c r="H54" s="98" t="s">
        <v>125</v>
      </c>
      <c r="I54" s="6"/>
      <c r="J54" s="99" t="s">
        <v>123</v>
      </c>
      <c r="K54" s="213"/>
      <c r="L54" s="6"/>
      <c r="M54" s="6"/>
      <c r="N54" s="6"/>
      <c r="O54" s="6"/>
    </row>
    <row r="55" spans="1:15" ht="17.25" customHeight="1">
      <c r="A55" s="5"/>
      <c r="B55" s="6"/>
      <c r="C55" s="6"/>
      <c r="E55" s="275"/>
      <c r="F55" s="98" t="s">
        <v>124</v>
      </c>
      <c r="G55" s="275"/>
      <c r="H55" s="98" t="s">
        <v>127</v>
      </c>
      <c r="I55" s="6"/>
      <c r="J55" s="6"/>
      <c r="K55" s="6"/>
      <c r="L55" s="6"/>
      <c r="M55" s="6"/>
      <c r="N55" s="6"/>
      <c r="O55" s="6"/>
    </row>
    <row r="56" spans="1:15" ht="18" customHeight="1">
      <c r="A56" s="5"/>
      <c r="B56" s="6"/>
      <c r="C56" s="6"/>
      <c r="E56" s="275"/>
      <c r="F56" s="98" t="s">
        <v>126</v>
      </c>
      <c r="G56" s="275"/>
      <c r="H56" s="98" t="s">
        <v>129</v>
      </c>
      <c r="I56" s="6"/>
      <c r="J56" s="6"/>
      <c r="K56" s="6"/>
      <c r="L56" s="6"/>
      <c r="M56" s="6"/>
      <c r="N56" s="6"/>
      <c r="O56" s="6"/>
    </row>
    <row r="57" spans="1:15" ht="15" customHeight="1">
      <c r="A57" s="5"/>
      <c r="B57" s="5"/>
      <c r="C57" s="5"/>
      <c r="E57" s="276"/>
      <c r="F57" s="99" t="s">
        <v>128</v>
      </c>
      <c r="G57" s="275"/>
      <c r="H57" s="98" t="s">
        <v>131</v>
      </c>
      <c r="I57" s="6"/>
      <c r="J57" s="6"/>
      <c r="K57" s="6"/>
      <c r="L57" s="5"/>
      <c r="M57" s="5"/>
      <c r="N57" s="5"/>
      <c r="O57" s="5"/>
    </row>
    <row r="58" spans="1:15" ht="14.25" customHeight="1">
      <c r="A58" s="5"/>
      <c r="B58" s="5"/>
      <c r="C58" s="5"/>
      <c r="E58" s="559"/>
      <c r="F58" s="213"/>
      <c r="G58" s="275"/>
      <c r="H58" s="98" t="s">
        <v>133</v>
      </c>
      <c r="I58" s="6"/>
      <c r="J58" s="6"/>
      <c r="K58" s="6"/>
      <c r="L58" s="5"/>
      <c r="M58" s="5"/>
      <c r="N58" s="5"/>
      <c r="O58" s="5"/>
    </row>
    <row r="59" spans="1:15" ht="19.15" customHeight="1">
      <c r="A59" s="5"/>
      <c r="B59" s="5"/>
      <c r="C59" s="5"/>
      <c r="E59" s="559"/>
      <c r="F59" s="213"/>
      <c r="G59" s="276"/>
      <c r="H59" s="98" t="s">
        <v>135</v>
      </c>
      <c r="I59" s="5"/>
      <c r="J59" s="5"/>
      <c r="K59" s="5"/>
      <c r="L59" s="5"/>
      <c r="M59" s="5"/>
      <c r="N59" s="5"/>
      <c r="O59" s="5"/>
    </row>
    <row r="60" spans="1:15" ht="15">
      <c r="A60" s="5"/>
      <c r="B60" s="5"/>
      <c r="C60" s="5"/>
      <c r="E60" s="276"/>
      <c r="F60" s="213"/>
      <c r="G60" s="276"/>
      <c r="H60" s="99" t="s">
        <v>137</v>
      </c>
      <c r="I60" s="5"/>
      <c r="J60" s="5"/>
      <c r="K60" s="5"/>
      <c r="L60" s="5"/>
      <c r="M60" s="5"/>
      <c r="N60" s="5"/>
      <c r="O60" s="5"/>
    </row>
    <row r="62" spans="2:11" ht="15" customHeight="1">
      <c r="B62" s="248" t="s">
        <v>300</v>
      </c>
      <c r="C62" s="249"/>
      <c r="D62" s="249"/>
      <c r="E62" s="277"/>
      <c r="F62" s="249"/>
      <c r="G62" s="291"/>
      <c r="H62" s="195"/>
      <c r="I62" s="195"/>
      <c r="J62" s="195"/>
      <c r="K62" s="235"/>
    </row>
    <row r="63" spans="2:11" ht="15">
      <c r="B63" s="250"/>
      <c r="C63" s="251"/>
      <c r="D63" s="244"/>
      <c r="E63" s="272"/>
      <c r="F63" s="244"/>
      <c r="G63" s="292"/>
      <c r="H63" s="195"/>
      <c r="I63" s="195"/>
      <c r="J63" s="195"/>
      <c r="K63" s="235"/>
    </row>
    <row r="64" spans="2:11" ht="15">
      <c r="B64" s="560" t="s">
        <v>281</v>
      </c>
      <c r="C64" s="534"/>
      <c r="D64" s="534"/>
      <c r="E64" s="534"/>
      <c r="F64" s="534"/>
      <c r="G64" s="561"/>
      <c r="H64" s="195"/>
      <c r="I64" s="195"/>
      <c r="J64" s="195"/>
      <c r="K64" s="235"/>
    </row>
    <row r="65" spans="2:11" ht="15">
      <c r="B65" s="560"/>
      <c r="C65" s="534"/>
      <c r="D65" s="534"/>
      <c r="E65" s="534"/>
      <c r="F65" s="534"/>
      <c r="G65" s="561"/>
      <c r="H65" s="195"/>
      <c r="I65" s="195"/>
      <c r="J65" s="195"/>
      <c r="K65" s="235"/>
    </row>
    <row r="66" spans="2:11" ht="15">
      <c r="B66" s="562"/>
      <c r="C66" s="563"/>
      <c r="D66" s="563"/>
      <c r="E66" s="563"/>
      <c r="F66" s="563"/>
      <c r="G66" s="564"/>
      <c r="H66" s="195"/>
      <c r="I66" s="195"/>
      <c r="J66" s="195"/>
      <c r="K66" s="235"/>
    </row>
    <row r="67" spans="4:11" ht="15">
      <c r="D67" s="195"/>
      <c r="E67" s="278"/>
      <c r="F67" s="195"/>
      <c r="G67" s="278"/>
      <c r="H67" s="195"/>
      <c r="I67" s="195"/>
      <c r="J67" s="195"/>
      <c r="K67" s="235"/>
    </row>
    <row r="68" spans="4:11" ht="15">
      <c r="D68" s="195"/>
      <c r="E68" s="278"/>
      <c r="F68" s="195"/>
      <c r="G68" s="278"/>
      <c r="H68" s="195"/>
      <c r="I68" s="195"/>
      <c r="J68" s="195"/>
      <c r="K68" s="235"/>
    </row>
    <row r="69" spans="4:11" ht="15">
      <c r="D69" s="195"/>
      <c r="E69" s="278"/>
      <c r="F69" s="195"/>
      <c r="G69" s="278"/>
      <c r="H69" s="195"/>
      <c r="I69" s="195"/>
      <c r="J69" s="195"/>
      <c r="K69" s="235"/>
    </row>
    <row r="70" spans="4:11" ht="15">
      <c r="D70" s="195"/>
      <c r="E70" s="278"/>
      <c r="F70" s="195"/>
      <c r="G70" s="278"/>
      <c r="H70" s="195"/>
      <c r="I70" s="195"/>
      <c r="J70" s="195"/>
      <c r="K70" s="235"/>
    </row>
    <row r="71" spans="4:11" ht="15">
      <c r="D71" s="195"/>
      <c r="E71" s="278"/>
      <c r="F71" s="195"/>
      <c r="G71" s="278"/>
      <c r="H71" s="195"/>
      <c r="I71" s="195"/>
      <c r="J71" s="195"/>
      <c r="K71" s="235"/>
    </row>
    <row r="72" spans="4:11" ht="15">
      <c r="D72" s="195"/>
      <c r="E72" s="278"/>
      <c r="F72" s="195"/>
      <c r="G72" s="278"/>
      <c r="H72" s="195"/>
      <c r="I72" s="195"/>
      <c r="J72" s="195"/>
      <c r="K72" s="235"/>
    </row>
    <row r="73" spans="4:11" ht="15">
      <c r="D73" s="195"/>
      <c r="E73" s="278"/>
      <c r="F73" s="195"/>
      <c r="G73" s="278"/>
      <c r="H73" s="195"/>
      <c r="I73" s="195"/>
      <c r="J73" s="195"/>
      <c r="K73" s="235"/>
    </row>
    <row r="74" spans="4:11" ht="15">
      <c r="D74" s="195"/>
      <c r="E74" s="278"/>
      <c r="F74" s="195"/>
      <c r="G74" s="278"/>
      <c r="H74" s="195"/>
      <c r="I74" s="195"/>
      <c r="J74" s="195"/>
      <c r="K74" s="235"/>
    </row>
    <row r="75" spans="4:11" ht="15">
      <c r="D75" s="195"/>
      <c r="E75" s="278"/>
      <c r="F75" s="195"/>
      <c r="G75" s="278"/>
      <c r="H75" s="195"/>
      <c r="I75" s="195"/>
      <c r="J75" s="195"/>
      <c r="K75" s="235"/>
    </row>
    <row r="76" spans="4:11" ht="15">
      <c r="D76" s="195"/>
      <c r="E76" s="278"/>
      <c r="F76" s="195"/>
      <c r="G76" s="278"/>
      <c r="H76" s="195"/>
      <c r="I76" s="195"/>
      <c r="J76" s="195"/>
      <c r="K76" s="235"/>
    </row>
    <row r="77" spans="4:11" ht="15">
      <c r="D77" s="195"/>
      <c r="E77" s="278"/>
      <c r="F77" s="195"/>
      <c r="G77" s="278"/>
      <c r="H77" s="195"/>
      <c r="I77" s="195"/>
      <c r="J77" s="195"/>
      <c r="K77" s="235"/>
    </row>
    <row r="78" spans="4:11" ht="15">
      <c r="D78" s="195"/>
      <c r="E78" s="278"/>
      <c r="F78" s="195"/>
      <c r="G78" s="278"/>
      <c r="H78" s="195"/>
      <c r="I78" s="195"/>
      <c r="J78" s="195"/>
      <c r="K78" s="235"/>
    </row>
    <row r="79" spans="4:11" ht="15">
      <c r="D79" s="195"/>
      <c r="E79" s="278"/>
      <c r="F79" s="195"/>
      <c r="G79" s="278"/>
      <c r="H79" s="195"/>
      <c r="I79" s="195"/>
      <c r="J79" s="195"/>
      <c r="K79" s="235"/>
    </row>
    <row r="80" spans="4:6" ht="41.25" customHeight="1">
      <c r="D80" s="195"/>
      <c r="E80" s="278"/>
      <c r="F80" s="195"/>
    </row>
  </sheetData>
  <mergeCells count="10">
    <mergeCell ref="E52:E53"/>
    <mergeCell ref="E58:E59"/>
    <mergeCell ref="B64:G66"/>
    <mergeCell ref="A3:F3"/>
    <mergeCell ref="A15:F18"/>
    <mergeCell ref="A7:H7"/>
    <mergeCell ref="A9:H9"/>
    <mergeCell ref="A10:H10"/>
    <mergeCell ref="A12:F12"/>
    <mergeCell ref="A13:F13"/>
  </mergeCells>
  <dataValidations count="6">
    <dataValidation type="list" allowBlank="1" showInputMessage="1" showErrorMessage="1" sqref="J26:K33 K24 K21:K22 J21:J24 J35:K48">
      <formula1>$J$52:$J$54</formula1>
    </dataValidation>
    <dataValidation type="list" allowBlank="1" showInputMessage="1" showErrorMessage="1" sqref="I21:I24 I35:I48 I26:I33">
      <formula1>$I$52:$I$53</formula1>
    </dataValidation>
    <dataValidation type="list" allowBlank="1" showInputMessage="1" showErrorMessage="1" sqref="H21:H24 H35:H48 H26:H33">
      <formula1>$H$52:$H$60</formula1>
    </dataValidation>
    <dataValidation type="list" allowBlank="1" showInputMessage="1" showErrorMessage="1" sqref="G21:G24 G35:G48 G26:G33">
      <formula1>$G$52:$G$53</formula1>
    </dataValidation>
    <dataValidation type="list" allowBlank="1" showInputMessage="1" showErrorMessage="1" sqref="B21:B24 B35:B48 B26:B33">
      <formula1>$B$51:$B$53</formula1>
    </dataValidation>
    <dataValidation type="list" allowBlank="1" showInputMessage="1" showErrorMessage="1" sqref="F21:F24 F35:F48 F26:F33">
      <formula1>$F$52:$F$60</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2"/>
  <sheetViews>
    <sheetView zoomScale="80" zoomScaleNormal="80" workbookViewId="0" topLeftCell="A1">
      <selection activeCell="I5" sqref="I5"/>
    </sheetView>
  </sheetViews>
  <sheetFormatPr defaultColWidth="9.140625" defaultRowHeight="15"/>
  <cols>
    <col min="1" max="1" width="5.57421875" style="0" customWidth="1"/>
    <col min="2" max="2" width="6.57421875" style="0" customWidth="1"/>
    <col min="3" max="3" width="11.140625" style="0" customWidth="1"/>
    <col min="4" max="4" width="14.57421875" style="0" customWidth="1"/>
    <col min="5" max="5" width="28.421875" style="0" customWidth="1"/>
    <col min="6" max="6" width="14.140625" style="0" bestFit="1" customWidth="1"/>
    <col min="7" max="7" width="43.28125" style="0" bestFit="1" customWidth="1"/>
    <col min="8" max="8" width="14.421875" style="0" customWidth="1"/>
    <col min="9" max="10" width="34.421875" style="0" customWidth="1"/>
    <col min="11" max="11" width="6.7109375" style="0" customWidth="1"/>
    <col min="12" max="12" width="7.28125" style="0" customWidth="1"/>
    <col min="13" max="13" width="7.8515625" style="0" customWidth="1"/>
    <col min="14" max="14" width="7.57421875" style="0" customWidth="1"/>
    <col min="15" max="16384" width="9.140625" style="5" customWidth="1"/>
  </cols>
  <sheetData>
    <row r="1" spans="1:14" ht="15">
      <c r="A1" s="565" t="s">
        <v>236</v>
      </c>
      <c r="B1" s="565"/>
      <c r="C1" s="565"/>
      <c r="D1" s="565"/>
      <c r="E1" s="565"/>
      <c r="F1" s="565"/>
      <c r="G1" s="565"/>
      <c r="H1" s="565"/>
      <c r="I1" s="565"/>
      <c r="J1" s="96"/>
      <c r="K1" s="5"/>
      <c r="L1" s="5"/>
      <c r="M1" s="5"/>
      <c r="N1" s="5"/>
    </row>
    <row r="2" spans="1:14" ht="15">
      <c r="A2" s="96"/>
      <c r="B2" s="96"/>
      <c r="C2" s="96"/>
      <c r="D2" s="96"/>
      <c r="E2" s="96"/>
      <c r="F2" s="96"/>
      <c r="G2" s="96"/>
      <c r="H2" s="96"/>
      <c r="I2" s="96"/>
      <c r="J2" s="96"/>
      <c r="K2" s="5"/>
      <c r="L2" s="5"/>
      <c r="M2" s="5"/>
      <c r="N2" s="5"/>
    </row>
    <row r="3" spans="1:14" ht="15">
      <c r="A3" s="566" t="s">
        <v>289</v>
      </c>
      <c r="B3" s="566"/>
      <c r="C3" s="566"/>
      <c r="D3" s="566"/>
      <c r="E3" s="566"/>
      <c r="F3" s="566"/>
      <c r="G3" s="96"/>
      <c r="H3" s="96"/>
      <c r="I3" s="96"/>
      <c r="J3" s="96"/>
      <c r="K3" s="5"/>
      <c r="L3" s="5"/>
      <c r="M3" s="5"/>
      <c r="N3" s="5"/>
    </row>
    <row r="4" spans="1:14" ht="15">
      <c r="A4" s="5"/>
      <c r="B4" s="5"/>
      <c r="C4" s="5"/>
      <c r="D4" s="5"/>
      <c r="E4" s="5"/>
      <c r="G4" s="96"/>
      <c r="H4" s="96"/>
      <c r="I4" s="96"/>
      <c r="J4" s="96"/>
      <c r="K4" s="5"/>
      <c r="L4" s="5"/>
      <c r="M4" s="5"/>
      <c r="N4" s="5"/>
    </row>
    <row r="5" spans="1:14" ht="51" customHeight="1">
      <c r="A5" s="567" t="s">
        <v>301</v>
      </c>
      <c r="B5" s="567"/>
      <c r="C5" s="567"/>
      <c r="D5" s="567"/>
      <c r="E5" s="567"/>
      <c r="F5" s="567"/>
      <c r="G5" s="567"/>
      <c r="H5" s="96"/>
      <c r="I5" s="96"/>
      <c r="J5" s="96"/>
      <c r="K5" s="5"/>
      <c r="L5" s="5"/>
      <c r="M5" s="5"/>
      <c r="N5" s="5"/>
    </row>
    <row r="6" spans="1:14" ht="15">
      <c r="A6" s="567"/>
      <c r="B6" s="567"/>
      <c r="C6" s="567"/>
      <c r="D6" s="567"/>
      <c r="E6" s="567"/>
      <c r="F6" s="567"/>
      <c r="G6" s="567"/>
      <c r="H6" s="96"/>
      <c r="I6" s="96"/>
      <c r="J6" s="96"/>
      <c r="K6" s="5"/>
      <c r="L6" s="5"/>
      <c r="M6" s="5"/>
      <c r="N6" s="5"/>
    </row>
    <row r="7" spans="1:14" ht="15" customHeight="1">
      <c r="A7" s="534" t="s">
        <v>298</v>
      </c>
      <c r="B7" s="534"/>
      <c r="C7" s="534"/>
      <c r="D7" s="534"/>
      <c r="E7" s="534"/>
      <c r="F7" s="534"/>
      <c r="G7" s="534"/>
      <c r="H7" s="534"/>
      <c r="I7" s="96"/>
      <c r="J7" s="96"/>
      <c r="K7" s="5"/>
      <c r="L7" s="5"/>
      <c r="M7" s="5"/>
      <c r="N7" s="5"/>
    </row>
    <row r="8" spans="1:14" ht="15" customHeight="1">
      <c r="A8" s="5"/>
      <c r="B8" s="5"/>
      <c r="C8" s="5"/>
      <c r="D8" s="5"/>
      <c r="E8" s="5"/>
      <c r="F8" s="5"/>
      <c r="G8" s="96"/>
      <c r="H8" s="96"/>
      <c r="I8" s="96"/>
      <c r="J8" s="96"/>
      <c r="K8" s="5"/>
      <c r="L8" s="5"/>
      <c r="M8" s="5"/>
      <c r="N8" s="5"/>
    </row>
    <row r="9" spans="1:14" ht="15">
      <c r="A9" s="5"/>
      <c r="B9" s="5"/>
      <c r="C9" s="5"/>
      <c r="D9" s="5"/>
      <c r="E9" s="5"/>
      <c r="F9" s="5"/>
      <c r="G9" s="96"/>
      <c r="H9" s="96"/>
      <c r="I9" s="96"/>
      <c r="J9" s="96"/>
      <c r="K9" s="5"/>
      <c r="L9" s="5"/>
      <c r="M9" s="5"/>
      <c r="N9" s="5"/>
    </row>
    <row r="10" spans="1:14" ht="38.25">
      <c r="A10" s="31"/>
      <c r="B10" s="20" t="s">
        <v>103</v>
      </c>
      <c r="C10" s="20" t="s">
        <v>104</v>
      </c>
      <c r="D10" s="20" t="s">
        <v>105</v>
      </c>
      <c r="E10" s="20" t="s">
        <v>106</v>
      </c>
      <c r="F10" s="20" t="s">
        <v>107</v>
      </c>
      <c r="G10" s="20" t="s">
        <v>108</v>
      </c>
      <c r="H10" s="20" t="s">
        <v>109</v>
      </c>
      <c r="I10" s="20" t="s">
        <v>110</v>
      </c>
      <c r="J10" s="20"/>
      <c r="K10" s="32">
        <v>2022</v>
      </c>
      <c r="L10" s="185">
        <v>2023</v>
      </c>
      <c r="M10" s="32">
        <v>2024</v>
      </c>
      <c r="N10" s="185">
        <v>2025</v>
      </c>
    </row>
    <row r="11" spans="1:14" ht="15">
      <c r="A11" s="29">
        <v>1</v>
      </c>
      <c r="B11" s="26"/>
      <c r="C11" s="26"/>
      <c r="D11" s="26"/>
      <c r="E11" s="26"/>
      <c r="F11" s="26"/>
      <c r="G11" s="26"/>
      <c r="H11" s="26"/>
      <c r="I11" s="26"/>
      <c r="J11" s="30"/>
      <c r="K11" s="30"/>
      <c r="L11" s="26"/>
      <c r="M11" s="26"/>
      <c r="N11" s="26"/>
    </row>
    <row r="12" spans="1:14" ht="15">
      <c r="A12" s="24">
        <v>2</v>
      </c>
      <c r="B12" s="26"/>
      <c r="C12" s="26"/>
      <c r="D12" s="26"/>
      <c r="E12" s="26"/>
      <c r="F12" s="26"/>
      <c r="G12" s="26"/>
      <c r="H12" s="26"/>
      <c r="I12" s="26"/>
      <c r="J12" s="26"/>
      <c r="K12" s="27"/>
      <c r="L12" s="26"/>
      <c r="M12" s="26"/>
      <c r="N12" s="26"/>
    </row>
    <row r="13" spans="1:14" ht="15">
      <c r="A13" s="25">
        <v>3</v>
      </c>
      <c r="B13" s="27"/>
      <c r="C13" s="27"/>
      <c r="D13" s="27"/>
      <c r="E13" s="27"/>
      <c r="F13" s="27"/>
      <c r="G13" s="27"/>
      <c r="H13" s="27"/>
      <c r="I13" s="27"/>
      <c r="J13" s="27"/>
      <c r="K13" s="27"/>
      <c r="L13" s="27"/>
      <c r="M13" s="27"/>
      <c r="N13" s="27"/>
    </row>
    <row r="14" spans="1:14" ht="15">
      <c r="A14" s="28" t="s">
        <v>111</v>
      </c>
      <c r="B14" s="27"/>
      <c r="C14" s="27"/>
      <c r="D14" s="27"/>
      <c r="E14" s="27"/>
      <c r="F14" s="27"/>
      <c r="G14" s="27"/>
      <c r="H14" s="27"/>
      <c r="I14" s="27"/>
      <c r="J14" s="27"/>
      <c r="K14" s="27"/>
      <c r="L14" s="27"/>
      <c r="M14" s="27"/>
      <c r="N14" s="27"/>
    </row>
    <row r="15" spans="1:14" ht="30">
      <c r="A15" s="5"/>
      <c r="B15" s="6"/>
      <c r="C15" s="6"/>
      <c r="D15" s="6"/>
      <c r="E15" s="7" t="s">
        <v>106</v>
      </c>
      <c r="F15" s="7" t="s">
        <v>107</v>
      </c>
      <c r="G15" s="7" t="s">
        <v>108</v>
      </c>
      <c r="H15" s="7" t="s">
        <v>109</v>
      </c>
      <c r="I15" s="7" t="s">
        <v>110</v>
      </c>
      <c r="J15" s="7"/>
      <c r="K15" s="6"/>
      <c r="L15" s="5"/>
      <c r="M15" s="5"/>
      <c r="N15" s="5"/>
    </row>
    <row r="16" spans="1:14" ht="15">
      <c r="A16" s="5"/>
      <c r="B16" s="6"/>
      <c r="C16" s="6"/>
      <c r="D16" s="6"/>
      <c r="E16" s="8" t="s">
        <v>184</v>
      </c>
      <c r="F16" s="8" t="s">
        <v>183</v>
      </c>
      <c r="G16" s="8" t="s">
        <v>183</v>
      </c>
      <c r="H16" s="8" t="s">
        <v>183</v>
      </c>
      <c r="I16" s="8" t="s">
        <v>183</v>
      </c>
      <c r="J16" s="8"/>
      <c r="K16" s="6"/>
      <c r="L16" s="5"/>
      <c r="M16" s="5"/>
      <c r="N16" s="5"/>
    </row>
    <row r="17" spans="2:11" s="5" customFormat="1" ht="16.5" customHeight="1">
      <c r="B17" s="6"/>
      <c r="C17" s="6"/>
      <c r="D17" s="533" t="s">
        <v>192</v>
      </c>
      <c r="E17" s="105" t="s">
        <v>130</v>
      </c>
      <c r="F17" s="103" t="s">
        <v>113</v>
      </c>
      <c r="G17" s="98" t="s">
        <v>118</v>
      </c>
      <c r="H17" s="103" t="s">
        <v>114</v>
      </c>
      <c r="I17" s="100" t="s">
        <v>115</v>
      </c>
      <c r="J17" s="213"/>
      <c r="K17" s="6"/>
    </row>
    <row r="18" spans="2:11" s="5" customFormat="1" ht="16.5" customHeight="1">
      <c r="B18" s="6"/>
      <c r="C18" s="6"/>
      <c r="D18" s="533"/>
      <c r="E18" s="106" t="s">
        <v>132</v>
      </c>
      <c r="F18" s="104" t="s">
        <v>117</v>
      </c>
      <c r="G18" s="98" t="s">
        <v>122</v>
      </c>
      <c r="H18" s="104" t="s">
        <v>119</v>
      </c>
      <c r="I18" s="98" t="s">
        <v>120</v>
      </c>
      <c r="J18" s="213"/>
      <c r="K18" s="6"/>
    </row>
    <row r="19" spans="2:11" s="5" customFormat="1" ht="18.75" customHeight="1">
      <c r="B19" s="6"/>
      <c r="C19" s="6"/>
      <c r="D19" s="6"/>
      <c r="E19" s="106" t="s">
        <v>134</v>
      </c>
      <c r="F19" s="107"/>
      <c r="G19" s="98" t="s">
        <v>125</v>
      </c>
      <c r="H19" s="107"/>
      <c r="I19" s="99" t="s">
        <v>123</v>
      </c>
      <c r="J19" s="213"/>
      <c r="K19" s="6"/>
    </row>
    <row r="20" spans="2:11" s="5" customFormat="1" ht="16.5" customHeight="1">
      <c r="B20" s="6"/>
      <c r="C20" s="6"/>
      <c r="D20" s="6"/>
      <c r="E20" s="106" t="s">
        <v>136</v>
      </c>
      <c r="F20" s="107"/>
      <c r="G20" s="98" t="s">
        <v>127</v>
      </c>
      <c r="H20" s="107"/>
      <c r="I20" s="107"/>
      <c r="J20" s="107"/>
      <c r="K20" s="6"/>
    </row>
    <row r="21" spans="2:11" s="5" customFormat="1" ht="16.5" customHeight="1">
      <c r="B21" s="6"/>
      <c r="C21" s="6"/>
      <c r="D21" s="6"/>
      <c r="E21" s="106" t="s">
        <v>138</v>
      </c>
      <c r="F21" s="107"/>
      <c r="G21" s="98" t="s">
        <v>129</v>
      </c>
      <c r="H21" s="107"/>
      <c r="I21" s="107"/>
      <c r="J21" s="107"/>
      <c r="K21" s="6"/>
    </row>
    <row r="22" spans="5:10" s="5" customFormat="1" ht="14.25" customHeight="1">
      <c r="E22" s="106" t="s">
        <v>139</v>
      </c>
      <c r="F22" s="107"/>
      <c r="G22" s="98" t="s">
        <v>131</v>
      </c>
      <c r="H22" s="107"/>
      <c r="I22" s="107"/>
      <c r="J22" s="107"/>
    </row>
    <row r="23" spans="5:10" s="5" customFormat="1" ht="15">
      <c r="E23" s="106" t="s">
        <v>140</v>
      </c>
      <c r="F23" s="107"/>
      <c r="G23" s="98" t="s">
        <v>133</v>
      </c>
      <c r="H23" s="107"/>
      <c r="I23" s="107"/>
      <c r="J23" s="107"/>
    </row>
    <row r="24" spans="5:10" s="5" customFormat="1" ht="16.5" customHeight="1">
      <c r="E24" s="108" t="s">
        <v>141</v>
      </c>
      <c r="F24" s="109"/>
      <c r="G24" s="98" t="s">
        <v>135</v>
      </c>
      <c r="H24" s="109"/>
      <c r="I24" s="109"/>
      <c r="J24" s="109"/>
    </row>
    <row r="25" spans="4:10" s="5" customFormat="1" ht="30">
      <c r="D25" s="533" t="s">
        <v>193</v>
      </c>
      <c r="E25" s="100" t="s">
        <v>130</v>
      </c>
      <c r="F25" s="109"/>
      <c r="G25" s="99" t="s">
        <v>137</v>
      </c>
      <c r="H25" s="109"/>
      <c r="I25" s="109"/>
      <c r="J25" s="109"/>
    </row>
    <row r="26" spans="4:10" s="5" customFormat="1" ht="17.25" customHeight="1">
      <c r="D26" s="533"/>
      <c r="E26" s="98" t="s">
        <v>132</v>
      </c>
      <c r="F26" s="109"/>
      <c r="G26"/>
      <c r="H26" s="109"/>
      <c r="I26" s="109"/>
      <c r="J26" s="109"/>
    </row>
    <row r="27" spans="5:10" s="5" customFormat="1" ht="135">
      <c r="E27" s="98" t="s">
        <v>186</v>
      </c>
      <c r="F27" s="109"/>
      <c r="G27" s="109"/>
      <c r="H27" s="109"/>
      <c r="I27" s="109"/>
      <c r="J27" s="109"/>
    </row>
    <row r="28" spans="5:10" s="5" customFormat="1" ht="15">
      <c r="E28" s="98" t="s">
        <v>187</v>
      </c>
      <c r="F28" s="109"/>
      <c r="G28" s="109"/>
      <c r="H28" s="109"/>
      <c r="I28" s="109"/>
      <c r="J28" s="109"/>
    </row>
    <row r="29" spans="5:10" s="5" customFormat="1" ht="15">
      <c r="E29" s="98" t="s">
        <v>188</v>
      </c>
      <c r="F29" s="109"/>
      <c r="G29" s="109"/>
      <c r="H29" s="109"/>
      <c r="I29" s="109"/>
      <c r="J29" s="109"/>
    </row>
    <row r="30" spans="5:10" s="5" customFormat="1" ht="45">
      <c r="E30" s="98" t="s">
        <v>189</v>
      </c>
      <c r="F30" s="109"/>
      <c r="G30" s="109"/>
      <c r="H30" s="109"/>
      <c r="I30" s="109"/>
      <c r="J30" s="109"/>
    </row>
    <row r="31" spans="5:10" s="5" customFormat="1" ht="15">
      <c r="E31" s="98" t="s">
        <v>190</v>
      </c>
      <c r="F31" s="109"/>
      <c r="G31" s="109"/>
      <c r="H31" s="109"/>
      <c r="I31" s="109"/>
      <c r="J31" s="109"/>
    </row>
    <row r="32" spans="5:10" s="5" customFormat="1" ht="45">
      <c r="E32" s="99" t="s">
        <v>191</v>
      </c>
      <c r="F32" s="109"/>
      <c r="G32" s="109"/>
      <c r="H32" s="109"/>
      <c r="I32" s="109"/>
      <c r="J32" s="109"/>
    </row>
    <row r="33" s="5" customFormat="1" ht="15"/>
  </sheetData>
  <mergeCells count="6">
    <mergeCell ref="A1:I1"/>
    <mergeCell ref="D17:D18"/>
    <mergeCell ref="D25:D26"/>
    <mergeCell ref="A3:F3"/>
    <mergeCell ref="A5:G6"/>
    <mergeCell ref="A7:H7"/>
  </mergeCells>
  <dataValidations count="6">
    <dataValidation type="list" allowBlank="1" showInputMessage="1" showErrorMessage="1" sqref="E11">
      <formula1>$E$17:$E$32</formula1>
    </dataValidation>
    <dataValidation type="list" allowBlank="1" showInputMessage="1" showErrorMessage="1" sqref="F11:F14">
      <formula1>$F$17:$F$17</formula1>
    </dataValidation>
    <dataValidation type="list" allowBlank="1" showInputMessage="1" showErrorMessage="1" sqref="H11:H14">
      <formula1>$H$17:$H$17</formula1>
    </dataValidation>
    <dataValidation type="list" allowBlank="1" showInputMessage="1" showErrorMessage="1" sqref="I11:J14">
      <formula1>$I$17:$I$18</formula1>
    </dataValidation>
    <dataValidation type="list" allowBlank="1" showInputMessage="1" showErrorMessage="1" sqref="E12:E14">
      <formula1>$E$17:$E$23</formula1>
    </dataValidation>
    <dataValidation type="list" allowBlank="1" showInputMessage="1" showErrorMessage="1" sqref="G11:G14">
      <formula1>$G$17:$G$24</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FDBF-99A7-41CD-B434-B7A1F4801602}">
  <dimension ref="B3:H19"/>
  <sheetViews>
    <sheetView zoomScale="80" zoomScaleNormal="80" workbookViewId="0" topLeftCell="A1">
      <selection activeCell="J9" sqref="J9"/>
    </sheetView>
  </sheetViews>
  <sheetFormatPr defaultColWidth="9.140625" defaultRowHeight="15"/>
  <cols>
    <col min="1" max="1" width="9.140625" style="5" customWidth="1"/>
    <col min="2" max="2" width="39.28125" style="5" bestFit="1" customWidth="1"/>
    <col min="3" max="5" width="5.00390625" style="5" bestFit="1" customWidth="1"/>
    <col min="6" max="7" width="7.140625" style="5" bestFit="1" customWidth="1"/>
    <col min="8" max="8" width="44.7109375" style="5" bestFit="1" customWidth="1"/>
    <col min="9" max="16384" width="9.140625" style="5" customWidth="1"/>
  </cols>
  <sheetData>
    <row r="3" spans="2:8" ht="15">
      <c r="B3" s="19" t="s">
        <v>37</v>
      </c>
      <c r="C3" s="302">
        <v>2020</v>
      </c>
      <c r="D3" s="302">
        <v>2021</v>
      </c>
      <c r="E3" s="302">
        <v>2022</v>
      </c>
      <c r="F3" s="302">
        <v>2023</v>
      </c>
      <c r="G3" s="302">
        <v>2024</v>
      </c>
      <c r="H3" s="20" t="s">
        <v>39</v>
      </c>
    </row>
    <row r="4" spans="2:8" ht="15">
      <c r="B4" s="14" t="s">
        <v>142</v>
      </c>
      <c r="C4" s="394"/>
      <c r="D4" s="394"/>
      <c r="E4" s="394"/>
      <c r="F4" s="395">
        <f>3898.403252+'RRF Grants'!G19</f>
        <v>4015.660691928952</v>
      </c>
      <c r="G4" s="395">
        <f>4159.30365717971+'RRF Grants'!H19</f>
        <v>4256.709519347398</v>
      </c>
      <c r="H4" s="15" t="s">
        <v>182</v>
      </c>
    </row>
    <row r="5" spans="2:8" ht="15">
      <c r="B5" s="13" t="s">
        <v>220</v>
      </c>
      <c r="C5" s="396"/>
      <c r="D5" s="396"/>
      <c r="E5" s="396"/>
      <c r="F5" s="397">
        <f>'RRF Grants'!G19</f>
        <v>117.25743992895205</v>
      </c>
      <c r="G5" s="397">
        <f>'RRF Grants'!H19</f>
        <v>97.40586216768742</v>
      </c>
      <c r="H5" s="16" t="s">
        <v>221</v>
      </c>
    </row>
    <row r="6" spans="2:8" ht="15">
      <c r="B6" s="17" t="s">
        <v>196</v>
      </c>
      <c r="C6" s="398"/>
      <c r="D6" s="398"/>
      <c r="E6" s="398"/>
      <c r="F6" s="399">
        <v>62.721000000000004</v>
      </c>
      <c r="G6" s="399">
        <v>43.67593692416312</v>
      </c>
      <c r="H6" s="18" t="s">
        <v>197</v>
      </c>
    </row>
    <row r="7" spans="2:8" ht="15">
      <c r="B7" s="13" t="s">
        <v>252</v>
      </c>
      <c r="C7" s="396"/>
      <c r="D7" s="396"/>
      <c r="E7" s="396"/>
      <c r="F7" s="397">
        <f>F4-F5-F6</f>
        <v>3835.682252</v>
      </c>
      <c r="G7" s="397">
        <f>G4-G5-G6</f>
        <v>4115.6277202555475</v>
      </c>
      <c r="H7" s="16" t="s">
        <v>253</v>
      </c>
    </row>
    <row r="10" spans="2:8" ht="15">
      <c r="B10" s="467" t="s">
        <v>231</v>
      </c>
      <c r="C10" s="483"/>
      <c r="D10" s="468"/>
      <c r="E10" s="468"/>
      <c r="F10" s="468"/>
      <c r="G10" s="468"/>
      <c r="H10" s="469"/>
    </row>
    <row r="11" spans="2:8" ht="15">
      <c r="B11" s="470"/>
      <c r="C11" s="471"/>
      <c r="D11" s="471"/>
      <c r="E11" s="471"/>
      <c r="F11" s="471"/>
      <c r="G11" s="471"/>
      <c r="H11" s="472"/>
    </row>
    <row r="12" spans="2:8" ht="15">
      <c r="B12" s="470"/>
      <c r="C12" s="471"/>
      <c r="D12" s="471"/>
      <c r="E12" s="471"/>
      <c r="F12" s="471"/>
      <c r="G12" s="471"/>
      <c r="H12" s="472"/>
    </row>
    <row r="13" spans="2:8" ht="15">
      <c r="B13" s="470"/>
      <c r="C13" s="471"/>
      <c r="D13" s="471"/>
      <c r="E13" s="471"/>
      <c r="F13" s="471"/>
      <c r="G13" s="471"/>
      <c r="H13" s="472"/>
    </row>
    <row r="14" spans="2:8" ht="15">
      <c r="B14" s="470"/>
      <c r="C14" s="471"/>
      <c r="D14" s="471"/>
      <c r="E14" s="471"/>
      <c r="F14" s="471"/>
      <c r="G14" s="471"/>
      <c r="H14" s="472"/>
    </row>
    <row r="15" spans="2:8" ht="15">
      <c r="B15" s="470"/>
      <c r="C15" s="471"/>
      <c r="D15" s="471"/>
      <c r="E15" s="471"/>
      <c r="F15" s="471"/>
      <c r="G15" s="471"/>
      <c r="H15" s="472"/>
    </row>
    <row r="16" spans="2:8" ht="15">
      <c r="B16" s="470"/>
      <c r="C16" s="471"/>
      <c r="D16" s="471"/>
      <c r="E16" s="471"/>
      <c r="F16" s="471"/>
      <c r="G16" s="471"/>
      <c r="H16" s="472"/>
    </row>
    <row r="17" spans="2:8" ht="15">
      <c r="B17" s="470"/>
      <c r="C17" s="471"/>
      <c r="D17" s="471"/>
      <c r="E17" s="471"/>
      <c r="F17" s="471"/>
      <c r="G17" s="471"/>
      <c r="H17" s="472"/>
    </row>
    <row r="18" spans="2:8" ht="15">
      <c r="B18" s="470"/>
      <c r="C18" s="471"/>
      <c r="D18" s="471"/>
      <c r="E18" s="471"/>
      <c r="F18" s="471"/>
      <c r="G18" s="471"/>
      <c r="H18" s="472"/>
    </row>
    <row r="19" spans="2:8" ht="15">
      <c r="B19" s="473"/>
      <c r="C19" s="474"/>
      <c r="D19" s="474"/>
      <c r="E19" s="474"/>
      <c r="F19" s="474"/>
      <c r="G19" s="474"/>
      <c r="H19" s="475"/>
    </row>
  </sheetData>
  <mergeCells count="1">
    <mergeCell ref="B10:H1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D1E8-B0F2-4657-9779-51ADCC34E96C}">
  <dimension ref="C1:J43"/>
  <sheetViews>
    <sheetView zoomScale="80" zoomScaleNormal="80" zoomScaleSheetLayoutView="100" workbookViewId="0" topLeftCell="A1">
      <selection activeCell="K8" sqref="K8"/>
    </sheetView>
  </sheetViews>
  <sheetFormatPr defaultColWidth="9.140625" defaultRowHeight="15"/>
  <cols>
    <col min="1" max="1" width="1.7109375" style="133" customWidth="1"/>
    <col min="2" max="2" width="15.8515625" style="133" customWidth="1"/>
    <col min="3" max="3" width="57.7109375" style="133" customWidth="1"/>
    <col min="4" max="6" width="9.140625" style="133" customWidth="1"/>
    <col min="7" max="8" width="10.28125" style="133" bestFit="1" customWidth="1"/>
    <col min="9" max="16384" width="9.140625" style="133" customWidth="1"/>
  </cols>
  <sheetData>
    <row r="1" spans="3:10" ht="15">
      <c r="C1" s="5"/>
      <c r="D1" s="5"/>
      <c r="E1" s="5"/>
      <c r="F1" s="5"/>
      <c r="G1" s="5"/>
      <c r="H1" s="5"/>
      <c r="I1" s="5"/>
      <c r="J1" s="5"/>
    </row>
    <row r="2" spans="3:10" ht="15.75">
      <c r="C2" s="134" t="s">
        <v>198</v>
      </c>
      <c r="D2" s="5"/>
      <c r="E2" s="5"/>
      <c r="F2" s="5"/>
      <c r="G2" s="5"/>
      <c r="H2" s="5"/>
      <c r="I2" s="5"/>
      <c r="J2" s="5"/>
    </row>
    <row r="3" spans="3:10" ht="15.75" thickBot="1">
      <c r="C3" s="5"/>
      <c r="D3" s="5"/>
      <c r="E3" s="5"/>
      <c r="F3" s="5"/>
      <c r="G3" s="5"/>
      <c r="H3" s="5"/>
      <c r="I3" s="5"/>
      <c r="J3" s="5"/>
    </row>
    <row r="4" spans="3:10" ht="14.45" customHeight="1" thickTop="1">
      <c r="C4" s="568" t="s">
        <v>273</v>
      </c>
      <c r="D4" s="569"/>
      <c r="E4" s="569"/>
      <c r="F4" s="569"/>
      <c r="G4" s="569"/>
      <c r="H4" s="569"/>
      <c r="I4" s="569"/>
      <c r="J4" s="570"/>
    </row>
    <row r="5" spans="3:10" ht="14.45" customHeight="1">
      <c r="C5" s="135"/>
      <c r="D5" s="181">
        <v>2020</v>
      </c>
      <c r="E5" s="181">
        <v>2021</v>
      </c>
      <c r="F5" s="181">
        <v>2022</v>
      </c>
      <c r="G5" s="181">
        <v>2023</v>
      </c>
      <c r="H5" s="181">
        <v>2024</v>
      </c>
      <c r="I5" s="181">
        <v>2025</v>
      </c>
      <c r="J5" s="182">
        <v>2026</v>
      </c>
    </row>
    <row r="6" spans="3:10" ht="15">
      <c r="C6" s="136" t="s">
        <v>199</v>
      </c>
      <c r="D6" s="137"/>
      <c r="E6" s="138"/>
      <c r="F6" s="138"/>
      <c r="G6" s="409">
        <v>484.17802351296467</v>
      </c>
      <c r="H6" s="409">
        <v>355.12238700387843</v>
      </c>
      <c r="I6" s="137"/>
      <c r="J6" s="139"/>
    </row>
    <row r="7" spans="3:10" ht="14.45" customHeight="1" thickBot="1">
      <c r="C7" s="140" t="s">
        <v>200</v>
      </c>
      <c r="D7" s="141"/>
      <c r="E7" s="141"/>
      <c r="F7" s="141"/>
      <c r="G7" s="358">
        <v>177.06359325099848</v>
      </c>
      <c r="H7" s="358">
        <v>891.6178501776991</v>
      </c>
      <c r="I7" s="141"/>
      <c r="J7" s="142"/>
    </row>
    <row r="8" spans="3:10" ht="14.45" customHeight="1">
      <c r="C8" s="143"/>
      <c r="D8" s="143"/>
      <c r="E8" s="143"/>
      <c r="F8" s="143"/>
      <c r="G8" s="143"/>
      <c r="H8" s="143"/>
      <c r="I8" s="143"/>
      <c r="J8" s="143"/>
    </row>
    <row r="9" spans="3:10" ht="14.45" customHeight="1" thickBot="1">
      <c r="C9" s="5"/>
      <c r="D9" s="5"/>
      <c r="E9" s="5"/>
      <c r="F9" s="5"/>
      <c r="G9" s="5"/>
      <c r="H9" s="5"/>
      <c r="I9" s="5"/>
      <c r="J9" s="5"/>
    </row>
    <row r="10" spans="3:10" ht="15.75" thickTop="1">
      <c r="C10" s="568" t="s">
        <v>274</v>
      </c>
      <c r="D10" s="569"/>
      <c r="E10" s="569"/>
      <c r="F10" s="569"/>
      <c r="G10" s="569"/>
      <c r="H10" s="569"/>
      <c r="I10" s="569"/>
      <c r="J10" s="570"/>
    </row>
    <row r="11" spans="3:10" ht="14.45" customHeight="1">
      <c r="C11" s="144"/>
      <c r="D11" s="181">
        <v>2020</v>
      </c>
      <c r="E11" s="181">
        <v>2021</v>
      </c>
      <c r="F11" s="181">
        <v>2022</v>
      </c>
      <c r="G11" s="181">
        <v>2023</v>
      </c>
      <c r="H11" s="181">
        <v>2024</v>
      </c>
      <c r="I11" s="181">
        <v>2025</v>
      </c>
      <c r="J11" s="182">
        <v>2026</v>
      </c>
    </row>
    <row r="12" spans="3:10" ht="14.45" customHeight="1">
      <c r="C12" s="145" t="s">
        <v>201</v>
      </c>
      <c r="D12" s="146"/>
      <c r="E12" s="146"/>
      <c r="F12" s="146"/>
      <c r="G12" s="351">
        <v>1.9155650102359842</v>
      </c>
      <c r="H12" s="351">
        <v>0.13322377061693436</v>
      </c>
      <c r="I12" s="146"/>
      <c r="J12" s="147"/>
    </row>
    <row r="13" spans="3:10" ht="14.45" customHeight="1">
      <c r="C13" s="148" t="s">
        <v>202</v>
      </c>
      <c r="D13" s="149"/>
      <c r="E13" s="149"/>
      <c r="F13" s="149"/>
      <c r="G13" s="351">
        <v>66.98835188705978</v>
      </c>
      <c r="H13" s="351">
        <v>40.97576615891956</v>
      </c>
      <c r="I13" s="149"/>
      <c r="J13" s="150"/>
    </row>
    <row r="14" spans="3:10" ht="14.45" customHeight="1">
      <c r="C14" s="148" t="s">
        <v>203</v>
      </c>
      <c r="D14" s="149"/>
      <c r="E14" s="149"/>
      <c r="F14" s="149"/>
      <c r="G14" s="351">
        <v>0.3494958755609522</v>
      </c>
      <c r="H14" s="351">
        <v>0</v>
      </c>
      <c r="I14" s="149"/>
      <c r="J14" s="150"/>
    </row>
    <row r="15" spans="3:10" ht="14.45" customHeight="1">
      <c r="C15" s="148" t="s">
        <v>204</v>
      </c>
      <c r="D15" s="149"/>
      <c r="E15" s="149"/>
      <c r="F15" s="149"/>
      <c r="G15" s="351">
        <v>0</v>
      </c>
      <c r="H15" s="351">
        <v>0</v>
      </c>
      <c r="I15" s="149"/>
      <c r="J15" s="150"/>
    </row>
    <row r="16" spans="3:10" ht="14.45" customHeight="1">
      <c r="C16" s="148" t="s">
        <v>205</v>
      </c>
      <c r="D16" s="149"/>
      <c r="E16" s="149"/>
      <c r="F16" s="149"/>
      <c r="G16" s="351">
        <v>170.0691015619773</v>
      </c>
      <c r="H16" s="351">
        <v>134.0648954108459</v>
      </c>
      <c r="I16" s="149"/>
      <c r="J16" s="150"/>
    </row>
    <row r="17" spans="3:10" ht="14.45" customHeight="1">
      <c r="C17" s="151" t="s">
        <v>206</v>
      </c>
      <c r="D17" s="152"/>
      <c r="E17" s="152"/>
      <c r="F17" s="152"/>
      <c r="G17" s="351">
        <v>0</v>
      </c>
      <c r="H17" s="351">
        <v>0</v>
      </c>
      <c r="I17" s="152"/>
      <c r="J17" s="153"/>
    </row>
    <row r="18" spans="3:10" ht="14.45" customHeight="1">
      <c r="C18" s="154" t="s">
        <v>207</v>
      </c>
      <c r="D18" s="155"/>
      <c r="E18" s="156"/>
      <c r="F18" s="156"/>
      <c r="G18" s="352">
        <f>SUM(G12:G17)</f>
        <v>239.322514334834</v>
      </c>
      <c r="H18" s="352">
        <f>SUM(H12:H17)</f>
        <v>175.1738853403824</v>
      </c>
      <c r="I18" s="156"/>
      <c r="J18" s="157"/>
    </row>
    <row r="19" spans="3:10" ht="14.45" customHeight="1">
      <c r="C19" s="158" t="s">
        <v>208</v>
      </c>
      <c r="D19" s="159"/>
      <c r="E19" s="160"/>
      <c r="F19" s="160"/>
      <c r="G19" s="351">
        <v>117.25743992895205</v>
      </c>
      <c r="H19" s="351">
        <v>97.40586216768742</v>
      </c>
      <c r="I19" s="160"/>
      <c r="J19" s="161"/>
    </row>
    <row r="20" spans="3:10" ht="14.45" customHeight="1">
      <c r="C20" s="158" t="s">
        <v>209</v>
      </c>
      <c r="D20" s="162"/>
      <c r="E20" s="163"/>
      <c r="F20" s="163"/>
      <c r="G20" s="351">
        <v>45.39634497391438</v>
      </c>
      <c r="H20" s="351">
        <v>29.886065001077625</v>
      </c>
      <c r="I20" s="162"/>
      <c r="J20" s="164"/>
    </row>
    <row r="21" spans="3:10" ht="14.45" customHeight="1" thickBot="1">
      <c r="C21" s="165" t="s">
        <v>210</v>
      </c>
      <c r="D21" s="166"/>
      <c r="E21" s="167"/>
      <c r="F21" s="167"/>
      <c r="G21" s="353">
        <f>G19+G20</f>
        <v>162.65378490286645</v>
      </c>
      <c r="H21" s="353">
        <f>H19+H20</f>
        <v>127.29192716876504</v>
      </c>
      <c r="I21" s="167"/>
      <c r="J21" s="168"/>
    </row>
    <row r="22" spans="3:10" ht="14.45" customHeight="1">
      <c r="C22" s="294" t="s">
        <v>339</v>
      </c>
      <c r="D22" s="294"/>
      <c r="E22" s="294"/>
      <c r="F22" s="294"/>
      <c r="G22" s="355">
        <v>45.84162579582542</v>
      </c>
      <c r="H22" s="356">
        <v>12.764573760160099</v>
      </c>
      <c r="I22" s="294"/>
      <c r="J22" s="294"/>
    </row>
    <row r="23" spans="3:10" ht="14.45" customHeight="1">
      <c r="C23" s="294" t="s">
        <v>340</v>
      </c>
      <c r="D23" s="294"/>
      <c r="E23" s="294"/>
      <c r="F23" s="294"/>
      <c r="G23" s="354">
        <v>36.360098479438804</v>
      </c>
      <c r="H23" s="354">
        <v>39.89200073457092</v>
      </c>
      <c r="I23" s="294"/>
      <c r="J23" s="294"/>
    </row>
    <row r="24" spans="3:10" ht="14.45" customHeight="1" thickBot="1">
      <c r="C24" s="295" t="s">
        <v>341</v>
      </c>
      <c r="D24" s="295"/>
      <c r="E24" s="295"/>
      <c r="F24" s="350"/>
      <c r="G24" s="357">
        <f>G18+G21+G22+G23</f>
        <v>484.17802351296467</v>
      </c>
      <c r="H24" s="357">
        <f>H18+H21+H22+H23</f>
        <v>355.12238700387843</v>
      </c>
      <c r="I24" s="295"/>
      <c r="J24" s="295"/>
    </row>
    <row r="25" spans="3:10" ht="14.45" customHeight="1" thickBot="1">
      <c r="C25" s="5"/>
      <c r="D25" s="5"/>
      <c r="E25" s="5"/>
      <c r="F25" s="5"/>
      <c r="G25" s="5"/>
      <c r="H25" s="5"/>
      <c r="I25" s="5"/>
      <c r="J25" s="5"/>
    </row>
    <row r="26" spans="3:10" ht="16.5" thickBot="1" thickTop="1">
      <c r="C26" s="568" t="s">
        <v>275</v>
      </c>
      <c r="D26" s="569"/>
      <c r="E26" s="569"/>
      <c r="F26" s="569"/>
      <c r="G26" s="569"/>
      <c r="H26" s="569"/>
      <c r="I26" s="569"/>
      <c r="J26" s="570"/>
    </row>
    <row r="27" spans="3:10" ht="14.45" customHeight="1">
      <c r="C27" s="171"/>
      <c r="D27" s="183">
        <v>2020</v>
      </c>
      <c r="E27" s="183">
        <v>2021</v>
      </c>
      <c r="F27" s="183">
        <v>2022</v>
      </c>
      <c r="G27" s="183">
        <v>2023</v>
      </c>
      <c r="H27" s="183">
        <v>2024</v>
      </c>
      <c r="I27" s="183">
        <v>2025</v>
      </c>
      <c r="J27" s="184">
        <v>2026</v>
      </c>
    </row>
    <row r="28" spans="3:10" ht="14.45" customHeight="1">
      <c r="C28" s="169" t="s">
        <v>211</v>
      </c>
      <c r="D28" s="172"/>
      <c r="E28" s="172"/>
      <c r="F28" s="172"/>
      <c r="G28" s="172"/>
      <c r="H28" s="172"/>
      <c r="I28" s="172"/>
      <c r="J28" s="173"/>
    </row>
    <row r="29" spans="3:10" ht="14.45" customHeight="1">
      <c r="C29" s="169" t="s">
        <v>212</v>
      </c>
      <c r="D29" s="172"/>
      <c r="E29" s="172"/>
      <c r="F29" s="172"/>
      <c r="G29" s="172"/>
      <c r="H29" s="172"/>
      <c r="I29" s="172"/>
      <c r="J29" s="173"/>
    </row>
    <row r="30" spans="3:10" ht="14.45" customHeight="1" thickBot="1">
      <c r="C30" s="174" t="s">
        <v>213</v>
      </c>
      <c r="D30" s="175"/>
      <c r="E30" s="175"/>
      <c r="F30" s="175"/>
      <c r="G30" s="175"/>
      <c r="H30" s="175"/>
      <c r="I30" s="175"/>
      <c r="J30" s="176"/>
    </row>
    <row r="31" ht="16.15" customHeight="1">
      <c r="C31" s="133" t="s">
        <v>214</v>
      </c>
    </row>
    <row r="33" ht="15">
      <c r="C33" s="177" t="s">
        <v>215</v>
      </c>
    </row>
    <row r="36" spans="3:10" ht="15">
      <c r="C36" s="252" t="s">
        <v>302</v>
      </c>
      <c r="D36" s="253"/>
      <c r="E36" s="253"/>
      <c r="F36" s="253"/>
      <c r="G36" s="253"/>
      <c r="H36" s="253"/>
      <c r="I36" s="253"/>
      <c r="J36" s="145"/>
    </row>
    <row r="37" spans="3:10" ht="15">
      <c r="C37" s="571" t="s">
        <v>303</v>
      </c>
      <c r="D37" s="572"/>
      <c r="E37" s="572"/>
      <c r="F37" s="572"/>
      <c r="G37" s="572"/>
      <c r="H37" s="572"/>
      <c r="I37" s="572"/>
      <c r="J37" s="573"/>
    </row>
    <row r="38" spans="3:10" ht="15">
      <c r="C38" s="571"/>
      <c r="D38" s="572"/>
      <c r="E38" s="572"/>
      <c r="F38" s="572"/>
      <c r="G38" s="572"/>
      <c r="H38" s="572"/>
      <c r="I38" s="572"/>
      <c r="J38" s="573"/>
    </row>
    <row r="39" spans="3:10" ht="15">
      <c r="C39" s="571"/>
      <c r="D39" s="572"/>
      <c r="E39" s="572"/>
      <c r="F39" s="572"/>
      <c r="G39" s="572"/>
      <c r="H39" s="572"/>
      <c r="I39" s="572"/>
      <c r="J39" s="573"/>
    </row>
    <row r="40" spans="3:10" ht="15">
      <c r="C40" s="571"/>
      <c r="D40" s="572"/>
      <c r="E40" s="572"/>
      <c r="F40" s="572"/>
      <c r="G40" s="572"/>
      <c r="H40" s="572"/>
      <c r="I40" s="572"/>
      <c r="J40" s="573"/>
    </row>
    <row r="41" spans="3:10" ht="15">
      <c r="C41" s="571"/>
      <c r="D41" s="572"/>
      <c r="E41" s="572"/>
      <c r="F41" s="572"/>
      <c r="G41" s="572"/>
      <c r="H41" s="572"/>
      <c r="I41" s="572"/>
      <c r="J41" s="573"/>
    </row>
    <row r="42" spans="3:10" ht="15">
      <c r="C42" s="571"/>
      <c r="D42" s="572"/>
      <c r="E42" s="572"/>
      <c r="F42" s="572"/>
      <c r="G42" s="572"/>
      <c r="H42" s="572"/>
      <c r="I42" s="572"/>
      <c r="J42" s="573"/>
    </row>
    <row r="43" spans="3:10" ht="15">
      <c r="C43" s="574"/>
      <c r="D43" s="575"/>
      <c r="E43" s="575"/>
      <c r="F43" s="575"/>
      <c r="G43" s="575"/>
      <c r="H43" s="575"/>
      <c r="I43" s="575"/>
      <c r="J43" s="576"/>
    </row>
  </sheetData>
  <mergeCells count="4">
    <mergeCell ref="C4:J4"/>
    <mergeCell ref="C10:J10"/>
    <mergeCell ref="C26:J26"/>
    <mergeCell ref="C37:J43"/>
  </mergeCells>
  <printOptions/>
  <pageMargins left="0.7" right="0.7" top="0.75" bottom="0.75" header="0.3" footer="0.3"/>
  <pageSetup horizontalDpi="90" verticalDpi="90" orientation="portrait" paperSize="9" scale="63" r:id="rId1"/>
  <ignoredErrors>
    <ignoredError sqref="G18:H1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DEF6-B089-4AF1-8447-D430455EB9E1}">
  <dimension ref="C1:L40"/>
  <sheetViews>
    <sheetView zoomScale="80" zoomScaleNormal="80" zoomScaleSheetLayoutView="100" workbookViewId="0" topLeftCell="A1">
      <selection activeCell="G14" sqref="G14"/>
    </sheetView>
  </sheetViews>
  <sheetFormatPr defaultColWidth="9.140625" defaultRowHeight="15"/>
  <cols>
    <col min="1" max="1" width="2.140625" style="178" customWidth="1"/>
    <col min="2" max="2" width="14.421875" style="5" customWidth="1"/>
    <col min="3" max="3" width="53.28125" style="5" customWidth="1"/>
    <col min="4" max="6" width="9.140625" style="178" customWidth="1"/>
    <col min="7" max="8" width="10.140625" style="178" bestFit="1" customWidth="1"/>
    <col min="9" max="16384" width="9.140625" style="178" customWidth="1"/>
  </cols>
  <sheetData>
    <row r="1" spans="4:10" ht="15">
      <c r="D1" s="5"/>
      <c r="E1" s="5"/>
      <c r="F1" s="5"/>
      <c r="G1" s="5"/>
      <c r="H1" s="5"/>
      <c r="I1" s="5"/>
      <c r="J1" s="5"/>
    </row>
    <row r="2" spans="3:10" ht="15.75">
      <c r="C2" s="134" t="s">
        <v>216</v>
      </c>
      <c r="D2" s="5"/>
      <c r="E2" s="5"/>
      <c r="F2" s="5"/>
      <c r="G2" s="5"/>
      <c r="H2" s="5"/>
      <c r="I2" s="5"/>
      <c r="J2" s="5"/>
    </row>
    <row r="3" spans="11:12" s="5" customFormat="1" ht="14.45" customHeight="1" thickBot="1">
      <c r="K3" s="178"/>
      <c r="L3" s="178"/>
    </row>
    <row r="4" spans="3:12" s="5" customFormat="1" ht="14.45" customHeight="1" thickTop="1">
      <c r="C4" s="568" t="s">
        <v>276</v>
      </c>
      <c r="D4" s="569"/>
      <c r="E4" s="569"/>
      <c r="F4" s="569"/>
      <c r="G4" s="569"/>
      <c r="H4" s="569"/>
      <c r="I4" s="569"/>
      <c r="J4" s="570"/>
      <c r="K4" s="178"/>
      <c r="L4" s="178"/>
    </row>
    <row r="5" spans="3:12" s="5" customFormat="1" ht="14.45" customHeight="1">
      <c r="C5" s="135"/>
      <c r="D5" s="181">
        <v>2020</v>
      </c>
      <c r="E5" s="181">
        <v>2021</v>
      </c>
      <c r="F5" s="181">
        <v>2022</v>
      </c>
      <c r="G5" s="181">
        <v>2023</v>
      </c>
      <c r="H5" s="181">
        <v>2024</v>
      </c>
      <c r="I5" s="181">
        <v>2025</v>
      </c>
      <c r="J5" s="182">
        <v>2026</v>
      </c>
      <c r="K5" s="178"/>
      <c r="L5" s="178"/>
    </row>
    <row r="6" spans="3:12" s="5" customFormat="1" ht="14.45" customHeight="1">
      <c r="C6" s="136" t="s">
        <v>217</v>
      </c>
      <c r="D6" s="137"/>
      <c r="E6" s="138"/>
      <c r="F6" s="138"/>
      <c r="G6" s="296"/>
      <c r="H6" s="296"/>
      <c r="I6" s="137"/>
      <c r="J6" s="139"/>
      <c r="K6" s="178"/>
      <c r="L6" s="178"/>
    </row>
    <row r="7" spans="3:12" s="5" customFormat="1" ht="14.45" customHeight="1" thickBot="1">
      <c r="C7" s="140" t="s">
        <v>218</v>
      </c>
      <c r="D7" s="141"/>
      <c r="E7" s="141"/>
      <c r="F7" s="141"/>
      <c r="G7" s="297"/>
      <c r="H7" s="297"/>
      <c r="I7" s="141"/>
      <c r="J7" s="142"/>
      <c r="K7" s="178"/>
      <c r="L7" s="178"/>
    </row>
    <row r="8" spans="11:12" s="5" customFormat="1" ht="14.45" customHeight="1">
      <c r="K8" s="178"/>
      <c r="L8" s="178"/>
    </row>
    <row r="9" spans="11:12" s="5" customFormat="1" ht="14.45" customHeight="1" thickBot="1">
      <c r="K9" s="178"/>
      <c r="L9" s="178"/>
    </row>
    <row r="10" spans="3:12" s="5" customFormat="1" ht="15.75" thickTop="1">
      <c r="C10" s="568" t="s">
        <v>277</v>
      </c>
      <c r="D10" s="569"/>
      <c r="E10" s="569"/>
      <c r="F10" s="569"/>
      <c r="G10" s="569"/>
      <c r="H10" s="569"/>
      <c r="I10" s="569"/>
      <c r="J10" s="570"/>
      <c r="K10" s="178"/>
      <c r="L10" s="178"/>
    </row>
    <row r="11" spans="3:12" s="5" customFormat="1" ht="14.45" customHeight="1">
      <c r="C11" s="144"/>
      <c r="D11" s="181">
        <v>2020</v>
      </c>
      <c r="E11" s="181">
        <v>2021</v>
      </c>
      <c r="F11" s="181">
        <v>2022</v>
      </c>
      <c r="G11" s="181">
        <v>2023</v>
      </c>
      <c r="H11" s="181">
        <v>2024</v>
      </c>
      <c r="I11" s="181">
        <v>2025</v>
      </c>
      <c r="J11" s="182">
        <v>2026</v>
      </c>
      <c r="K11" s="178"/>
      <c r="L11" s="178"/>
    </row>
    <row r="12" spans="3:12" s="5" customFormat="1" ht="14.45" customHeight="1">
      <c r="C12" s="145" t="s">
        <v>201</v>
      </c>
      <c r="D12" s="146"/>
      <c r="E12" s="146"/>
      <c r="F12" s="146"/>
      <c r="G12" s="146"/>
      <c r="H12" s="146"/>
      <c r="I12" s="146"/>
      <c r="J12" s="147"/>
      <c r="K12" s="178"/>
      <c r="L12" s="178"/>
    </row>
    <row r="13" spans="3:10" ht="14.45" customHeight="1">
      <c r="C13" s="148" t="s">
        <v>202</v>
      </c>
      <c r="D13" s="149"/>
      <c r="E13" s="149"/>
      <c r="F13" s="149"/>
      <c r="G13" s="149"/>
      <c r="H13" s="149"/>
      <c r="I13" s="149"/>
      <c r="J13" s="150"/>
    </row>
    <row r="14" spans="3:10" ht="14.45" customHeight="1">
      <c r="C14" s="148" t="s">
        <v>203</v>
      </c>
      <c r="D14" s="149"/>
      <c r="E14" s="149"/>
      <c r="F14" s="149"/>
      <c r="G14" s="149"/>
      <c r="H14" s="149"/>
      <c r="I14" s="149"/>
      <c r="J14" s="150"/>
    </row>
    <row r="15" spans="3:10" ht="14.45" customHeight="1">
      <c r="C15" s="148" t="s">
        <v>204</v>
      </c>
      <c r="D15" s="149"/>
      <c r="E15" s="149"/>
      <c r="F15" s="149"/>
      <c r="G15" s="149"/>
      <c r="H15" s="149"/>
      <c r="I15" s="149"/>
      <c r="J15" s="150"/>
    </row>
    <row r="16" spans="3:10" ht="14.45" customHeight="1">
      <c r="C16" s="148" t="s">
        <v>205</v>
      </c>
      <c r="D16" s="149"/>
      <c r="E16" s="149"/>
      <c r="F16" s="149"/>
      <c r="G16" s="149"/>
      <c r="H16" s="149"/>
      <c r="I16" s="149"/>
      <c r="J16" s="150"/>
    </row>
    <row r="17" spans="3:10" ht="14.45" customHeight="1">
      <c r="C17" s="151" t="s">
        <v>206</v>
      </c>
      <c r="D17" s="152"/>
      <c r="E17" s="152"/>
      <c r="F17" s="152"/>
      <c r="G17" s="152"/>
      <c r="H17" s="152"/>
      <c r="I17" s="152"/>
      <c r="J17" s="153"/>
    </row>
    <row r="18" spans="3:10" ht="14.45" customHeight="1">
      <c r="C18" s="154" t="s">
        <v>207</v>
      </c>
      <c r="D18" s="155"/>
      <c r="E18" s="156"/>
      <c r="F18" s="156"/>
      <c r="G18" s="156"/>
      <c r="H18" s="156"/>
      <c r="I18" s="156"/>
      <c r="J18" s="157"/>
    </row>
    <row r="19" spans="3:10" ht="14.45" customHeight="1">
      <c r="C19" s="158" t="s">
        <v>208</v>
      </c>
      <c r="D19" s="159"/>
      <c r="E19" s="160"/>
      <c r="F19" s="160"/>
      <c r="G19" s="160"/>
      <c r="H19" s="160"/>
      <c r="I19" s="160"/>
      <c r="J19" s="161"/>
    </row>
    <row r="20" spans="3:10" ht="14.45" customHeight="1">
      <c r="C20" s="158" t="s">
        <v>209</v>
      </c>
      <c r="D20" s="162"/>
      <c r="E20" s="163"/>
      <c r="F20" s="163"/>
      <c r="G20" s="163"/>
      <c r="H20" s="163"/>
      <c r="I20" s="162"/>
      <c r="J20" s="164"/>
    </row>
    <row r="21" spans="3:10" ht="14.45" customHeight="1" thickBot="1">
      <c r="C21" s="165" t="s">
        <v>210</v>
      </c>
      <c r="D21" s="166"/>
      <c r="E21" s="167"/>
      <c r="F21" s="167"/>
      <c r="G21" s="167"/>
      <c r="H21" s="167"/>
      <c r="I21" s="167"/>
      <c r="J21" s="168"/>
    </row>
    <row r="22" spans="3:10" ht="14.45" customHeight="1">
      <c r="C22" s="169"/>
      <c r="D22" s="169"/>
      <c r="E22" s="170"/>
      <c r="F22" s="170"/>
      <c r="G22" s="170"/>
      <c r="H22" s="170"/>
      <c r="I22" s="170"/>
      <c r="J22" s="170"/>
    </row>
    <row r="23" spans="4:10" ht="14.45" customHeight="1" thickBot="1">
      <c r="D23" s="5"/>
      <c r="E23" s="5"/>
      <c r="F23" s="5"/>
      <c r="G23" s="5"/>
      <c r="H23" s="5"/>
      <c r="I23" s="5"/>
      <c r="J23" s="5"/>
    </row>
    <row r="24" spans="3:10" ht="16.5" thickBot="1" thickTop="1">
      <c r="C24" s="568" t="s">
        <v>278</v>
      </c>
      <c r="D24" s="569"/>
      <c r="E24" s="569"/>
      <c r="F24" s="569"/>
      <c r="G24" s="569"/>
      <c r="H24" s="569"/>
      <c r="I24" s="569"/>
      <c r="J24" s="570"/>
    </row>
    <row r="25" spans="3:10" ht="14.45" customHeight="1">
      <c r="C25" s="171"/>
      <c r="D25" s="183">
        <v>2020</v>
      </c>
      <c r="E25" s="183">
        <v>2021</v>
      </c>
      <c r="F25" s="183">
        <v>2022</v>
      </c>
      <c r="G25" s="183">
        <v>2023</v>
      </c>
      <c r="H25" s="183">
        <v>2024</v>
      </c>
      <c r="I25" s="183">
        <v>2025</v>
      </c>
      <c r="J25" s="184">
        <v>2026</v>
      </c>
    </row>
    <row r="26" spans="3:10" ht="14.45" customHeight="1">
      <c r="C26" s="169" t="s">
        <v>211</v>
      </c>
      <c r="D26" s="172"/>
      <c r="E26" s="172"/>
      <c r="F26" s="172"/>
      <c r="G26" s="172"/>
      <c r="H26" s="172"/>
      <c r="I26" s="172"/>
      <c r="J26" s="173"/>
    </row>
    <row r="27" spans="3:10" ht="14.45" customHeight="1">
      <c r="C27" s="169" t="s">
        <v>219</v>
      </c>
      <c r="D27" s="172"/>
      <c r="E27" s="172"/>
      <c r="F27" s="172"/>
      <c r="G27" s="172"/>
      <c r="H27" s="172"/>
      <c r="I27" s="172"/>
      <c r="J27" s="173"/>
    </row>
    <row r="28" spans="3:10" ht="14.45" customHeight="1" thickBot="1">
      <c r="C28" s="174" t="s">
        <v>213</v>
      </c>
      <c r="D28" s="175"/>
      <c r="E28" s="175"/>
      <c r="F28" s="175"/>
      <c r="G28" s="175"/>
      <c r="H28" s="175"/>
      <c r="I28" s="175"/>
      <c r="J28" s="176"/>
    </row>
    <row r="29" spans="3:10" ht="17.25">
      <c r="C29" s="133" t="s">
        <v>214</v>
      </c>
      <c r="D29" s="179"/>
      <c r="E29" s="179"/>
      <c r="F29" s="179"/>
      <c r="G29" s="179"/>
      <c r="H29" s="179"/>
      <c r="I29" s="179"/>
      <c r="J29" s="179"/>
    </row>
    <row r="30" spans="3:10" ht="14.45" customHeight="1">
      <c r="C30" s="180"/>
      <c r="D30" s="179"/>
      <c r="E30" s="179"/>
      <c r="F30" s="179"/>
      <c r="G30" s="179"/>
      <c r="H30" s="179"/>
      <c r="I30" s="179"/>
      <c r="J30" s="179"/>
    </row>
    <row r="31" spans="3:10" ht="14.45" customHeight="1">
      <c r="C31" s="177" t="s">
        <v>215</v>
      </c>
      <c r="D31" s="179"/>
      <c r="E31" s="179"/>
      <c r="F31" s="179"/>
      <c r="G31" s="179"/>
      <c r="H31" s="179"/>
      <c r="I31" s="179"/>
      <c r="J31" s="179"/>
    </row>
    <row r="32" ht="14.45" customHeight="1"/>
    <row r="33" spans="3:10" ht="14.45" customHeight="1">
      <c r="C33" s="252" t="s">
        <v>302</v>
      </c>
      <c r="D33" s="253"/>
      <c r="E33" s="253"/>
      <c r="F33" s="253"/>
      <c r="G33" s="253"/>
      <c r="H33" s="253"/>
      <c r="I33" s="253"/>
      <c r="J33" s="145"/>
    </row>
    <row r="34" spans="3:10" ht="14.45" customHeight="1">
      <c r="C34" s="571" t="s">
        <v>303</v>
      </c>
      <c r="D34" s="572"/>
      <c r="E34" s="572"/>
      <c r="F34" s="572"/>
      <c r="G34" s="572"/>
      <c r="H34" s="572"/>
      <c r="I34" s="572"/>
      <c r="J34" s="573"/>
    </row>
    <row r="35" spans="3:10" ht="14.45" customHeight="1">
      <c r="C35" s="571"/>
      <c r="D35" s="572"/>
      <c r="E35" s="572"/>
      <c r="F35" s="572"/>
      <c r="G35" s="572"/>
      <c r="H35" s="572"/>
      <c r="I35" s="572"/>
      <c r="J35" s="573"/>
    </row>
    <row r="36" spans="3:10" ht="14.45" customHeight="1">
      <c r="C36" s="571"/>
      <c r="D36" s="572"/>
      <c r="E36" s="572"/>
      <c r="F36" s="572"/>
      <c r="G36" s="572"/>
      <c r="H36" s="572"/>
      <c r="I36" s="572"/>
      <c r="J36" s="573"/>
    </row>
    <row r="37" spans="3:10" ht="14.45" customHeight="1">
      <c r="C37" s="571"/>
      <c r="D37" s="572"/>
      <c r="E37" s="572"/>
      <c r="F37" s="572"/>
      <c r="G37" s="572"/>
      <c r="H37" s="572"/>
      <c r="I37" s="572"/>
      <c r="J37" s="573"/>
    </row>
    <row r="38" spans="3:10" ht="14.45" customHeight="1">
      <c r="C38" s="571"/>
      <c r="D38" s="572"/>
      <c r="E38" s="572"/>
      <c r="F38" s="572"/>
      <c r="G38" s="572"/>
      <c r="H38" s="572"/>
      <c r="I38" s="572"/>
      <c r="J38" s="573"/>
    </row>
    <row r="39" spans="3:10" ht="14.45" customHeight="1">
      <c r="C39" s="571"/>
      <c r="D39" s="572"/>
      <c r="E39" s="572"/>
      <c r="F39" s="572"/>
      <c r="G39" s="572"/>
      <c r="H39" s="572"/>
      <c r="I39" s="572"/>
      <c r="J39" s="573"/>
    </row>
    <row r="40" spans="3:10" ht="14.45" customHeight="1">
      <c r="C40" s="574"/>
      <c r="D40" s="575"/>
      <c r="E40" s="575"/>
      <c r="F40" s="575"/>
      <c r="G40" s="575"/>
      <c r="H40" s="575"/>
      <c r="I40" s="575"/>
      <c r="J40" s="576"/>
    </row>
  </sheetData>
  <mergeCells count="4">
    <mergeCell ref="C4:J4"/>
    <mergeCell ref="C10:J10"/>
    <mergeCell ref="C24:J24"/>
    <mergeCell ref="C34:J40"/>
  </mergeCells>
  <printOptions/>
  <pageMargins left="0.7" right="0.7" top="0.75" bottom="0.75" header="0.3" footer="0.3"/>
  <pageSetup horizontalDpi="90" verticalDpi="90" orientation="portrait" paperSize="9" scale="6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3354-55E2-48BF-81BB-4D7399F23E25}">
  <dimension ref="A2:G46"/>
  <sheetViews>
    <sheetView zoomScale="80" zoomScaleNormal="80" workbookViewId="0" topLeftCell="A1">
      <selection activeCell="A37" sqref="A37"/>
    </sheetView>
  </sheetViews>
  <sheetFormatPr defaultColWidth="9.140625" defaultRowHeight="15"/>
  <cols>
    <col min="1" max="1" width="79.28125" style="5" customWidth="1"/>
    <col min="2" max="2" width="9.00390625" style="5" customWidth="1"/>
    <col min="3" max="3" width="8.140625" style="5" customWidth="1"/>
    <col min="4" max="4" width="6.00390625" style="5" customWidth="1"/>
    <col min="5" max="5" width="5.421875" style="5" customWidth="1"/>
    <col min="6" max="16384" width="9.140625" style="5" customWidth="1"/>
  </cols>
  <sheetData>
    <row r="2" ht="15">
      <c r="A2" s="5" t="s">
        <v>223</v>
      </c>
    </row>
    <row r="3" ht="15.75" thickBot="1"/>
    <row r="4" spans="1:7" ht="15">
      <c r="A4" s="590" t="s">
        <v>88</v>
      </c>
      <c r="B4" s="592" t="s">
        <v>224</v>
      </c>
      <c r="C4" s="594" t="s">
        <v>225</v>
      </c>
      <c r="D4" s="596" t="s">
        <v>147</v>
      </c>
      <c r="E4" s="598" t="s">
        <v>226</v>
      </c>
      <c r="F4" s="592"/>
      <c r="G4" s="599"/>
    </row>
    <row r="5" spans="1:7" ht="37.5" customHeight="1">
      <c r="A5" s="591"/>
      <c r="B5" s="593"/>
      <c r="C5" s="595"/>
      <c r="D5" s="597"/>
      <c r="E5" s="600"/>
      <c r="F5" s="601"/>
      <c r="G5" s="602"/>
    </row>
    <row r="6" spans="1:7" ht="15">
      <c r="A6" s="222"/>
      <c r="B6" s="217"/>
      <c r="C6" s="216"/>
      <c r="D6" s="216"/>
      <c r="E6" s="587"/>
      <c r="F6" s="187">
        <v>2023</v>
      </c>
      <c r="G6" s="226">
        <v>2024</v>
      </c>
    </row>
    <row r="7" spans="1:7" ht="15">
      <c r="A7" s="345" t="str">
        <f>'[1]5a Discretionary Measures'!B93</f>
        <v>Gelijk houden kostprijs Vlaamse openbaredienstverplichtingen</v>
      </c>
      <c r="B7" s="301"/>
      <c r="C7" s="300"/>
      <c r="D7" s="300"/>
      <c r="E7" s="588"/>
      <c r="F7" s="346">
        <v>148</v>
      </c>
      <c r="G7" s="347">
        <v>0</v>
      </c>
    </row>
    <row r="8" spans="1:7" ht="15">
      <c r="A8" s="345" t="str">
        <f>'[1]5a Discretionary Measures'!B94</f>
        <v>Versterking minimale levering aardgas en uitbreiding naar klanten die elektrisch verwarmen</v>
      </c>
      <c r="B8" s="301"/>
      <c r="C8" s="300"/>
      <c r="D8" s="300"/>
      <c r="E8" s="588"/>
      <c r="F8" s="346">
        <v>43.3</v>
      </c>
      <c r="G8" s="347">
        <v>0</v>
      </c>
    </row>
    <row r="9" spans="1:7" ht="15">
      <c r="A9" s="345" t="str">
        <f>'[1]5a Discretionary Measures'!B95</f>
        <v>Verruiming doelgroep die in aanmerking komt voor energiescan</v>
      </c>
      <c r="B9" s="301"/>
      <c r="C9" s="300"/>
      <c r="D9" s="300"/>
      <c r="E9" s="588"/>
      <c r="F9" s="346">
        <v>2.52</v>
      </c>
      <c r="G9" s="347">
        <v>0</v>
      </c>
    </row>
    <row r="10" spans="1:7" ht="15">
      <c r="A10" s="345" t="str">
        <f>'[1]5a Discretionary Measures'!B96</f>
        <v>Verhoging inkomensgrenzen van doelgroep 3</v>
      </c>
      <c r="B10" s="301"/>
      <c r="C10" s="300"/>
      <c r="D10" s="300"/>
      <c r="E10" s="588"/>
      <c r="F10" s="346">
        <v>1.5</v>
      </c>
      <c r="G10" s="347">
        <v>1.5</v>
      </c>
    </row>
    <row r="11" spans="1:7" ht="15">
      <c r="A11" s="345" t="str">
        <f>'[1]5a Discretionary Measures'!B97</f>
        <v>Begeleiding gezinnen met betalingsproblemen bij onderhoud en verduurzaming verwarming</v>
      </c>
      <c r="B11" s="301"/>
      <c r="C11" s="300"/>
      <c r="D11" s="300"/>
      <c r="E11" s="588"/>
      <c r="F11" s="346">
        <v>5</v>
      </c>
      <c r="G11" s="347">
        <v>0</v>
      </c>
    </row>
    <row r="12" spans="1:7" ht="15">
      <c r="A12" s="345" t="str">
        <f>'[1]5a Discretionary Measures'!B98</f>
        <v>Versterking basisfinanciering Energiehuizen</v>
      </c>
      <c r="B12" s="301"/>
      <c r="C12" s="300"/>
      <c r="D12" s="300"/>
      <c r="E12" s="588"/>
      <c r="F12" s="346">
        <v>8</v>
      </c>
      <c r="G12" s="347">
        <v>8</v>
      </c>
    </row>
    <row r="13" spans="1:7" ht="15">
      <c r="A13" s="345" t="str">
        <f>'[1]5a Discretionary Measures'!B99</f>
        <v>Versterking OCMW's met oog op advies/hulp energiecrisis</v>
      </c>
      <c r="B13" s="301"/>
      <c r="C13" s="300"/>
      <c r="D13" s="300"/>
      <c r="E13" s="588"/>
      <c r="F13" s="346">
        <v>8.5</v>
      </c>
      <c r="G13" s="347">
        <v>8.5</v>
      </c>
    </row>
    <row r="14" spans="1:7" ht="15">
      <c r="A14" s="345" t="str">
        <f>'[1]5a Discretionary Measures'!B100</f>
        <v>Versterking CAW's met oog op advies/hulp energiecrisis en doorverwijzing naar Energiehuizen en OCMW's</v>
      </c>
      <c r="B14" s="301"/>
      <c r="C14" s="300"/>
      <c r="D14" s="300"/>
      <c r="E14" s="588"/>
      <c r="F14" s="346">
        <v>3</v>
      </c>
      <c r="G14" s="347">
        <v>4</v>
      </c>
    </row>
    <row r="15" spans="1:7" ht="15">
      <c r="A15" s="345" t="str">
        <f>'[1]5a Discretionary Measures'!B101</f>
        <v>Bijkomende informatiecampagne om moeilijk bereikbare doelgroepen te informeren</v>
      </c>
      <c r="B15" s="301"/>
      <c r="C15" s="300"/>
      <c r="D15" s="300"/>
      <c r="E15" s="588"/>
      <c r="F15" s="346">
        <v>0.5</v>
      </c>
      <c r="G15" s="347">
        <v>0</v>
      </c>
    </row>
    <row r="16" spans="1:7" ht="15">
      <c r="A16" s="345" t="str">
        <f>'[1]5a Discretionary Measures'!B102</f>
        <v>Gemotiveerd betalingsuitstel voor de terugbetaling van sociale leningen</v>
      </c>
      <c r="B16" s="301"/>
      <c r="C16" s="300"/>
      <c r="D16" s="300"/>
      <c r="E16" s="588"/>
      <c r="F16" s="346">
        <v>0</v>
      </c>
      <c r="G16" s="347">
        <v>0</v>
      </c>
    </row>
    <row r="17" spans="1:7" ht="15">
      <c r="A17" s="345" t="str">
        <f>'[1]5a Discretionary Measures'!B103</f>
        <v>Toepassing tijdelijk staatssteunkader EU</v>
      </c>
      <c r="B17" s="301"/>
      <c r="C17" s="300"/>
      <c r="D17" s="300"/>
      <c r="E17" s="588"/>
      <c r="F17" s="346">
        <v>250</v>
      </c>
      <c r="G17" s="347">
        <v>0</v>
      </c>
    </row>
    <row r="18" spans="1:7" ht="15">
      <c r="A18" s="345" t="str">
        <f>'[1]5a Discretionary Measures'!B104</f>
        <v>Lokale besturen: compensatie energiekost</v>
      </c>
      <c r="B18" s="301"/>
      <c r="C18" s="300"/>
      <c r="D18" s="300"/>
      <c r="E18" s="588"/>
      <c r="F18" s="346">
        <v>95</v>
      </c>
      <c r="G18" s="347">
        <v>125</v>
      </c>
    </row>
    <row r="19" spans="1:7" ht="15">
      <c r="A19" s="345" t="str">
        <f>'[1]5a Discretionary Measures'!B105</f>
        <v>Andere entiteiten (onderwijs, welzijn, cultuur, VRT...): compensatie energiekost</v>
      </c>
      <c r="B19" s="301"/>
      <c r="C19" s="300"/>
      <c r="D19" s="300"/>
      <c r="E19" s="588"/>
      <c r="F19" s="346">
        <v>186</v>
      </c>
      <c r="G19" s="347">
        <v>0</v>
      </c>
    </row>
    <row r="20" spans="1:7" ht="15">
      <c r="A20" s="345" t="str">
        <f>'[1]5a Discretionary Measures'!B106</f>
        <v>De Lijn: compensatie exploitatieverlies</v>
      </c>
      <c r="B20" s="301"/>
      <c r="C20" s="300"/>
      <c r="D20" s="300"/>
      <c r="E20" s="588"/>
      <c r="F20" s="346">
        <v>20</v>
      </c>
      <c r="G20" s="347">
        <v>0</v>
      </c>
    </row>
    <row r="21" spans="1:7" ht="15">
      <c r="A21" s="345" t="str">
        <f>'[1]5a Discretionary Measures'!B107</f>
        <v>Renteloze leningen aan OCMW's in het kader van het Noodkoopfonds</v>
      </c>
      <c r="B21" s="301"/>
      <c r="C21" s="300"/>
      <c r="D21" s="300"/>
      <c r="E21" s="588"/>
      <c r="F21" s="346">
        <v>1.8</v>
      </c>
      <c r="G21" s="347">
        <v>0</v>
      </c>
    </row>
    <row r="22" spans="1:7" ht="15">
      <c r="A22" s="345" t="str">
        <f>'[1]5a Discretionary Measures'!B108</f>
        <v>Premie voor dakisolatie voor doe-het-zelvers</v>
      </c>
      <c r="B22" s="301"/>
      <c r="C22" s="300"/>
      <c r="D22" s="300"/>
      <c r="E22" s="588"/>
      <c r="F22" s="346">
        <v>2.4</v>
      </c>
      <c r="G22" s="347">
        <v>0</v>
      </c>
    </row>
    <row r="23" spans="1:7" ht="15">
      <c r="A23" s="345" t="str">
        <f>'[1]5a Discretionary Measures'!B109</f>
        <v>Cofinanciering (met lokale besturen) van wijkcontracten i.f.v. renovatie</v>
      </c>
      <c r="B23" s="301"/>
      <c r="C23" s="300"/>
      <c r="D23" s="300"/>
      <c r="E23" s="588"/>
      <c r="F23" s="346">
        <v>5</v>
      </c>
      <c r="G23" s="347">
        <v>5</v>
      </c>
    </row>
    <row r="24" spans="1:7" ht="15">
      <c r="A24" s="345" t="str">
        <f>'[1]5a Discretionary Measures'!B110</f>
        <v>Oprichting ESCO bij Het Facilitair Bedrijf voor investeringen Vlaamse overheidsgebouwen</v>
      </c>
      <c r="B24" s="301"/>
      <c r="C24" s="300"/>
      <c r="D24" s="300"/>
      <c r="E24" s="588"/>
      <c r="F24" s="346">
        <v>40</v>
      </c>
      <c r="G24" s="347">
        <v>0</v>
      </c>
    </row>
    <row r="25" spans="1:7" ht="15">
      <c r="A25" s="345" t="str">
        <f>'[1]5a Discretionary Measures'!B111</f>
        <v>Begeleiding gezinnen bij plaatsen van PV-installaties</v>
      </c>
      <c r="B25" s="301"/>
      <c r="C25" s="300"/>
      <c r="D25" s="300"/>
      <c r="E25" s="588"/>
      <c r="F25" s="346">
        <v>10.4</v>
      </c>
      <c r="G25" s="347">
        <v>0</v>
      </c>
    </row>
    <row r="26" spans="1:7" ht="15">
      <c r="A26" s="345" t="str">
        <f>'[1]5a Discretionary Measures'!B113</f>
        <v>Versterking call groene warmte, restwarmte en warmtenetten</v>
      </c>
      <c r="B26" s="301"/>
      <c r="C26" s="300"/>
      <c r="D26" s="300"/>
      <c r="E26" s="588"/>
      <c r="F26" s="346">
        <v>10</v>
      </c>
      <c r="G26" s="347">
        <v>0</v>
      </c>
    </row>
    <row r="27" spans="1:7" ht="15">
      <c r="A27" s="345" t="str">
        <f>'[1]5a Discretionary Measures'!B114</f>
        <v>Extra investeringen in asbestverwijdering in combinatie met isolatie of PV</v>
      </c>
      <c r="B27" s="301"/>
      <c r="C27" s="300"/>
      <c r="D27" s="300"/>
      <c r="E27" s="588"/>
      <c r="F27" s="346">
        <v>15</v>
      </c>
      <c r="G27" s="347">
        <v>0</v>
      </c>
    </row>
    <row r="28" spans="1:7" ht="15">
      <c r="A28" s="345" t="str">
        <f>'[1]5a Discretionary Measures'!B115</f>
        <v>Versnelling verledding van openbare verlichting langs snelwegen</v>
      </c>
      <c r="B28" s="301"/>
      <c r="C28" s="300"/>
      <c r="D28" s="300"/>
      <c r="E28" s="588"/>
      <c r="F28" s="346">
        <v>15</v>
      </c>
      <c r="G28" s="347">
        <v>0</v>
      </c>
    </row>
    <row r="29" spans="1:7" ht="15">
      <c r="A29" s="345" t="str">
        <f>'[1]5a Discretionary Measures'!B116</f>
        <v>Steun bedrijfsleven voor investeringen in PV en/of energiebesparing</v>
      </c>
      <c r="B29" s="301"/>
      <c r="C29" s="300"/>
      <c r="D29" s="300"/>
      <c r="E29" s="588"/>
      <c r="F29" s="346">
        <v>20</v>
      </c>
      <c r="G29" s="347">
        <v>0</v>
      </c>
    </row>
    <row r="30" spans="1:7" ht="15">
      <c r="A30" s="345" t="str">
        <f>'[1]5a Discretionary Measures'!B123</f>
        <v>Schrapping Vlaamse energieheffing (gezinnen)</v>
      </c>
      <c r="B30" s="301"/>
      <c r="C30" s="300"/>
      <c r="D30" s="300"/>
      <c r="E30" s="588"/>
      <c r="F30" s="346">
        <v>30</v>
      </c>
      <c r="G30" s="347">
        <v>10</v>
      </c>
    </row>
    <row r="31" spans="1:7" ht="15">
      <c r="A31" s="345" t="s">
        <v>350</v>
      </c>
      <c r="B31" s="301"/>
      <c r="C31" s="300"/>
      <c r="D31" s="300"/>
      <c r="E31" s="588"/>
      <c r="F31" s="346"/>
      <c r="G31" s="347">
        <v>67</v>
      </c>
    </row>
    <row r="32" spans="1:7" ht="15">
      <c r="A32" s="345" t="s">
        <v>358</v>
      </c>
      <c r="B32" s="301"/>
      <c r="C32" s="300"/>
      <c r="D32" s="300"/>
      <c r="E32" s="588"/>
      <c r="F32" s="346"/>
      <c r="G32" s="347">
        <v>52.5</v>
      </c>
    </row>
    <row r="33" spans="1:7" ht="15">
      <c r="A33" s="345" t="s">
        <v>351</v>
      </c>
      <c r="B33" s="301"/>
      <c r="C33" s="300"/>
      <c r="D33" s="300"/>
      <c r="E33" s="588"/>
      <c r="F33" s="346"/>
      <c r="G33" s="347">
        <v>51</v>
      </c>
    </row>
    <row r="34" spans="1:7" ht="15">
      <c r="A34" s="345" t="s">
        <v>352</v>
      </c>
      <c r="B34" s="301"/>
      <c r="C34" s="300"/>
      <c r="D34" s="300"/>
      <c r="E34" s="588"/>
      <c r="F34" s="346"/>
      <c r="G34" s="347">
        <v>10</v>
      </c>
    </row>
    <row r="35" spans="1:7" ht="15">
      <c r="A35" s="345" t="s">
        <v>353</v>
      </c>
      <c r="B35" s="301"/>
      <c r="C35" s="300"/>
      <c r="D35" s="300"/>
      <c r="E35" s="588"/>
      <c r="F35" s="346"/>
      <c r="G35" s="347">
        <v>10</v>
      </c>
    </row>
    <row r="36" spans="1:7" ht="15">
      <c r="A36" s="345"/>
      <c r="B36" s="301"/>
      <c r="C36" s="300"/>
      <c r="D36" s="300"/>
      <c r="E36" s="588"/>
      <c r="F36" s="346"/>
      <c r="G36" s="347"/>
    </row>
    <row r="37" spans="1:7" ht="15">
      <c r="A37" s="345"/>
      <c r="B37" s="301"/>
      <c r="C37" s="300"/>
      <c r="D37" s="300"/>
      <c r="E37" s="588"/>
      <c r="F37" s="346"/>
      <c r="G37" s="347"/>
    </row>
    <row r="38" spans="1:7" ht="15">
      <c r="A38" s="345"/>
      <c r="B38" s="217"/>
      <c r="C38" s="217"/>
      <c r="D38" s="217"/>
      <c r="E38" s="589"/>
      <c r="F38" s="346"/>
      <c r="G38" s="347"/>
    </row>
    <row r="39" spans="1:7" ht="15.75" thickBot="1">
      <c r="A39" s="227"/>
      <c r="B39" s="228"/>
      <c r="C39" s="228"/>
      <c r="D39" s="228"/>
      <c r="E39" s="229" t="s">
        <v>222</v>
      </c>
      <c r="F39" s="348">
        <f>SUM(F7:F38)</f>
        <v>920.92</v>
      </c>
      <c r="G39" s="348">
        <f>SUM(G7:G38)</f>
        <v>352.5</v>
      </c>
    </row>
    <row r="42" spans="1:7" ht="15" customHeight="1">
      <c r="A42" s="577" t="s">
        <v>304</v>
      </c>
      <c r="B42" s="578"/>
      <c r="C42" s="578"/>
      <c r="D42" s="579"/>
      <c r="E42" s="586"/>
      <c r="F42" s="586"/>
      <c r="G42" s="586"/>
    </row>
    <row r="43" spans="1:7" ht="15">
      <c r="A43" s="580"/>
      <c r="B43" s="581"/>
      <c r="C43" s="581"/>
      <c r="D43" s="582"/>
      <c r="E43" s="586"/>
      <c r="F43" s="586"/>
      <c r="G43" s="586"/>
    </row>
    <row r="44" spans="1:7" ht="15">
      <c r="A44" s="580"/>
      <c r="B44" s="581"/>
      <c r="C44" s="581"/>
      <c r="D44" s="582"/>
      <c r="E44" s="586"/>
      <c r="F44" s="586"/>
      <c r="G44" s="586"/>
    </row>
    <row r="45" spans="1:7" ht="15">
      <c r="A45" s="580"/>
      <c r="B45" s="581"/>
      <c r="C45" s="581"/>
      <c r="D45" s="582"/>
      <c r="E45" s="586"/>
      <c r="F45" s="586"/>
      <c r="G45" s="586"/>
    </row>
    <row r="46" spans="1:7" ht="15">
      <c r="A46" s="583"/>
      <c r="B46" s="584"/>
      <c r="C46" s="584"/>
      <c r="D46" s="585"/>
      <c r="E46" s="586"/>
      <c r="F46" s="586"/>
      <c r="G46" s="586"/>
    </row>
  </sheetData>
  <mergeCells count="8">
    <mergeCell ref="A42:D46"/>
    <mergeCell ref="E42:G46"/>
    <mergeCell ref="E6:E38"/>
    <mergeCell ref="A4:A5"/>
    <mergeCell ref="B4:B5"/>
    <mergeCell ref="C4:C5"/>
    <mergeCell ref="D4:D5"/>
    <mergeCell ref="E4:G5"/>
  </mergeCells>
  <printOptions/>
  <pageMargins left="0.7" right="0.7" top="0.75" bottom="0.75" header="0.3" footer="0.3"/>
  <pageSetup orientation="portrait" paperSize="9"/>
  <ignoredErrors>
    <ignoredError sqref="F39:G39"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C34FB-0543-4DB5-985E-76EA0AE43766}">
  <dimension ref="B3:E17"/>
  <sheetViews>
    <sheetView zoomScale="80" zoomScaleNormal="80" workbookViewId="0" topLeftCell="A1">
      <selection activeCell="E11" sqref="E11"/>
    </sheetView>
  </sheetViews>
  <sheetFormatPr defaultColWidth="9.140625" defaultRowHeight="15"/>
  <cols>
    <col min="1" max="1" width="9.140625" style="5" customWidth="1"/>
    <col min="2" max="2" width="63.00390625" style="5" customWidth="1"/>
    <col min="3" max="3" width="36.421875" style="5" bestFit="1" customWidth="1"/>
    <col min="4" max="4" width="17.00390625" style="5" customWidth="1"/>
    <col min="5" max="5" width="15.421875" style="5" customWidth="1"/>
    <col min="6" max="16384" width="9.140625" style="5" customWidth="1"/>
  </cols>
  <sheetData>
    <row r="2" ht="15.75" thickBot="1"/>
    <row r="3" spans="2:5" ht="15">
      <c r="B3" s="590" t="s">
        <v>224</v>
      </c>
      <c r="C3" s="606" t="s">
        <v>272</v>
      </c>
      <c r="D3" s="603" t="s">
        <v>269</v>
      </c>
      <c r="E3" s="604"/>
    </row>
    <row r="4" spans="2:5" ht="15">
      <c r="B4" s="605"/>
      <c r="C4" s="607"/>
      <c r="D4" s="609" t="s">
        <v>284</v>
      </c>
      <c r="E4" s="610"/>
    </row>
    <row r="5" spans="2:5" ht="15" customHeight="1">
      <c r="B5" s="605"/>
      <c r="C5" s="608"/>
      <c r="D5" s="225">
        <v>2023</v>
      </c>
      <c r="E5" s="219">
        <v>2024</v>
      </c>
    </row>
    <row r="6" spans="2:5" ht="15">
      <c r="B6" s="220" t="s">
        <v>342</v>
      </c>
      <c r="C6" s="188" t="s">
        <v>355</v>
      </c>
      <c r="D6" s="359">
        <v>225</v>
      </c>
      <c r="E6" s="360">
        <v>116</v>
      </c>
    </row>
    <row r="7" spans="2:5" ht="15">
      <c r="B7" s="221" t="s">
        <v>343</v>
      </c>
      <c r="C7" s="217" t="s">
        <v>356</v>
      </c>
      <c r="D7" s="361">
        <v>15.058</v>
      </c>
      <c r="E7" s="362">
        <v>56.992</v>
      </c>
    </row>
    <row r="8" spans="2:5" ht="15">
      <c r="B8" s="220" t="s">
        <v>344</v>
      </c>
      <c r="C8" s="188" t="s">
        <v>357</v>
      </c>
      <c r="D8" s="359">
        <v>29.383</v>
      </c>
      <c r="E8" s="360">
        <v>29.929</v>
      </c>
    </row>
    <row r="9" spans="2:5" ht="15">
      <c r="B9" s="222"/>
      <c r="C9" s="217"/>
      <c r="D9" s="363"/>
      <c r="E9" s="364"/>
    </row>
    <row r="10" spans="2:5" ht="15">
      <c r="B10" s="220"/>
      <c r="C10" s="188"/>
      <c r="D10" s="359"/>
      <c r="E10" s="360"/>
    </row>
    <row r="11" spans="2:5" ht="15.75" thickBot="1">
      <c r="B11" s="223" t="s">
        <v>222</v>
      </c>
      <c r="C11" s="224"/>
      <c r="D11" s="365">
        <f>SUM(D6:D10)</f>
        <v>269.441</v>
      </c>
      <c r="E11" s="366">
        <f>SUM(E6:E10)</f>
        <v>202.921</v>
      </c>
    </row>
    <row r="14" spans="2:5" ht="15">
      <c r="B14" s="254" t="s">
        <v>302</v>
      </c>
      <c r="C14" s="245"/>
      <c r="D14" s="245"/>
      <c r="E14" s="246"/>
    </row>
    <row r="15" spans="2:5" ht="15">
      <c r="B15" s="580" t="s">
        <v>279</v>
      </c>
      <c r="C15" s="581"/>
      <c r="D15" s="581"/>
      <c r="E15" s="582"/>
    </row>
    <row r="16" spans="2:5" ht="15">
      <c r="B16" s="580"/>
      <c r="C16" s="581"/>
      <c r="D16" s="581"/>
      <c r="E16" s="582"/>
    </row>
    <row r="17" spans="2:5" ht="15">
      <c r="B17" s="583"/>
      <c r="C17" s="584"/>
      <c r="D17" s="584"/>
      <c r="E17" s="585"/>
    </row>
  </sheetData>
  <mergeCells count="5">
    <mergeCell ref="D3:E3"/>
    <mergeCell ref="B3:B5"/>
    <mergeCell ref="C3:C5"/>
    <mergeCell ref="B15:E17"/>
    <mergeCell ref="D4:E4"/>
  </mergeCells>
  <printOptions/>
  <pageMargins left="0.7" right="0.7" top="0.75" bottom="0.75" header="0.3" footer="0.3"/>
  <pageSetup horizontalDpi="600" verticalDpi="600" orientation="portrait" paperSize="9" r:id="rId1"/>
  <ignoredErrors>
    <ignoredError sqref="D11:E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F17"/>
  <sheetViews>
    <sheetView showGridLines="0" zoomScale="80" zoomScaleNormal="80" workbookViewId="0" topLeftCell="A1">
      <selection activeCell="C18" sqref="C18"/>
    </sheetView>
  </sheetViews>
  <sheetFormatPr defaultColWidth="8.8515625" defaultRowHeight="15"/>
  <cols>
    <col min="3" max="3" width="47.8515625" style="0" customWidth="1"/>
    <col min="6" max="6" width="40.421875" style="0" bestFit="1" customWidth="1"/>
    <col min="8" max="8" width="35.7109375" style="0" customWidth="1"/>
    <col min="14" max="14" width="35.8515625" style="0" customWidth="1"/>
  </cols>
  <sheetData>
    <row r="2" spans="3:6" ht="15">
      <c r="C2" s="59" t="s">
        <v>37</v>
      </c>
      <c r="D2" s="21">
        <v>2023</v>
      </c>
      <c r="E2" s="32">
        <v>2024</v>
      </c>
      <c r="F2" s="60" t="s">
        <v>39</v>
      </c>
    </row>
    <row r="3" spans="3:6" ht="15">
      <c r="C3" s="61" t="s">
        <v>36</v>
      </c>
      <c r="D3" s="400">
        <f>'3-4 unchanged and targets'!E43</f>
        <v>-3067.1410000000005</v>
      </c>
      <c r="E3" s="401">
        <f>'3-4 unchanged and targets'!H43</f>
        <v>-3683.1860016518276</v>
      </c>
      <c r="F3" s="193" t="s">
        <v>38</v>
      </c>
    </row>
    <row r="4" spans="3:6" ht="15">
      <c r="C4" s="191" t="s">
        <v>232</v>
      </c>
      <c r="D4" s="402">
        <f>'Energy measures'!F39</f>
        <v>920.92</v>
      </c>
      <c r="E4" s="402">
        <f>'Energy measures'!G39</f>
        <v>352.5</v>
      </c>
      <c r="F4" s="191" t="s">
        <v>233</v>
      </c>
    </row>
    <row r="5" spans="3:6" ht="30" customHeight="1">
      <c r="C5" s="234" t="s">
        <v>282</v>
      </c>
      <c r="D5" s="402">
        <f>'Refugees '!D11</f>
        <v>269.441</v>
      </c>
      <c r="E5" s="402">
        <f>'Refugees '!E11</f>
        <v>202.921</v>
      </c>
      <c r="F5" s="234" t="s">
        <v>286</v>
      </c>
    </row>
    <row r="6" spans="3:6" ht="15">
      <c r="C6" s="190" t="s">
        <v>234</v>
      </c>
      <c r="D6" s="403"/>
      <c r="E6" s="404"/>
      <c r="F6" s="192" t="s">
        <v>235</v>
      </c>
    </row>
    <row r="8" ht="15">
      <c r="C8" t="s">
        <v>97</v>
      </c>
    </row>
    <row r="10" spans="3:6" ht="15">
      <c r="C10" s="458" t="s">
        <v>227</v>
      </c>
      <c r="D10" s="459"/>
      <c r="E10" s="459"/>
      <c r="F10" s="460"/>
    </row>
    <row r="11" spans="3:6" ht="15">
      <c r="C11" s="461"/>
      <c r="D11" s="462"/>
      <c r="E11" s="462"/>
      <c r="F11" s="463"/>
    </row>
    <row r="12" spans="3:6" ht="15">
      <c r="C12" s="461"/>
      <c r="D12" s="462"/>
      <c r="E12" s="462"/>
      <c r="F12" s="463"/>
    </row>
    <row r="13" spans="3:6" ht="15">
      <c r="C13" s="461"/>
      <c r="D13" s="462"/>
      <c r="E13" s="462"/>
      <c r="F13" s="463"/>
    </row>
    <row r="14" spans="3:6" ht="15">
      <c r="C14" s="461"/>
      <c r="D14" s="462"/>
      <c r="E14" s="462"/>
      <c r="F14" s="463"/>
    </row>
    <row r="15" spans="3:6" ht="15">
      <c r="C15" s="461"/>
      <c r="D15" s="462"/>
      <c r="E15" s="462"/>
      <c r="F15" s="463"/>
    </row>
    <row r="16" spans="3:6" ht="15">
      <c r="C16" s="461"/>
      <c r="D16" s="462"/>
      <c r="E16" s="462"/>
      <c r="F16" s="463"/>
    </row>
    <row r="17" spans="3:6" ht="15">
      <c r="C17" s="464"/>
      <c r="D17" s="465"/>
      <c r="E17" s="465"/>
      <c r="F17" s="466"/>
    </row>
  </sheetData>
  <mergeCells count="1">
    <mergeCell ref="C10:F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0BDD-F55B-4760-9F3A-AF3F4D96EA87}">
  <dimension ref="C3:F12"/>
  <sheetViews>
    <sheetView zoomScale="80" zoomScaleNormal="80" workbookViewId="0" topLeftCell="A1">
      <selection activeCell="D7" sqref="D7"/>
    </sheetView>
  </sheetViews>
  <sheetFormatPr defaultColWidth="9.140625" defaultRowHeight="15"/>
  <cols>
    <col min="1" max="2" width="9.140625" style="5" customWidth="1"/>
    <col min="3" max="3" width="33.140625" style="5" bestFit="1" customWidth="1"/>
    <col min="4" max="5" width="11.57421875" style="5" customWidth="1"/>
    <col min="6" max="6" width="33.140625" style="5" bestFit="1" customWidth="1"/>
    <col min="7" max="16384" width="9.140625" style="5" customWidth="1"/>
  </cols>
  <sheetData>
    <row r="3" spans="3:6" ht="15">
      <c r="C3" s="206" t="s">
        <v>37</v>
      </c>
      <c r="D3" s="32">
        <v>2023</v>
      </c>
      <c r="E3" s="32">
        <v>2024</v>
      </c>
      <c r="F3" s="207" t="s">
        <v>259</v>
      </c>
    </row>
    <row r="4" spans="3:6" ht="15">
      <c r="C4" s="14" t="s">
        <v>260</v>
      </c>
      <c r="D4" s="367">
        <v>10826</v>
      </c>
      <c r="E4" s="367">
        <v>10173</v>
      </c>
      <c r="F4" s="208" t="s">
        <v>260</v>
      </c>
    </row>
    <row r="5" spans="3:6" ht="15">
      <c r="C5" s="209" t="s">
        <v>261</v>
      </c>
      <c r="D5" s="368">
        <v>242</v>
      </c>
      <c r="E5" s="368">
        <v>242</v>
      </c>
      <c r="F5" s="210" t="s">
        <v>262</v>
      </c>
    </row>
    <row r="6" spans="3:6" ht="15">
      <c r="C6" s="211" t="s">
        <v>263</v>
      </c>
      <c r="D6" s="211"/>
      <c r="E6" s="211"/>
      <c r="F6" s="212" t="s">
        <v>264</v>
      </c>
    </row>
    <row r="9" spans="3:6" ht="15">
      <c r="C9" s="467" t="s">
        <v>287</v>
      </c>
      <c r="D9" s="468"/>
      <c r="E9" s="468"/>
      <c r="F9" s="469"/>
    </row>
    <row r="10" spans="3:6" ht="15">
      <c r="C10" s="470"/>
      <c r="D10" s="471"/>
      <c r="E10" s="471"/>
      <c r="F10" s="472"/>
    </row>
    <row r="11" spans="3:6" ht="15">
      <c r="C11" s="470"/>
      <c r="D11" s="471"/>
      <c r="E11" s="471"/>
      <c r="F11" s="472"/>
    </row>
    <row r="12" spans="3:6" ht="15">
      <c r="C12" s="473"/>
      <c r="D12" s="474"/>
      <c r="E12" s="474"/>
      <c r="F12" s="475"/>
    </row>
  </sheetData>
  <mergeCells count="1">
    <mergeCell ref="C9:F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6F3A-FD43-4A83-B04E-0C7ECE90EE16}">
  <dimension ref="A1:E23"/>
  <sheetViews>
    <sheetView zoomScale="80" zoomScaleNormal="80" workbookViewId="0" topLeftCell="A1">
      <selection activeCell="E11" sqref="E11"/>
    </sheetView>
  </sheetViews>
  <sheetFormatPr defaultColWidth="9.140625" defaultRowHeight="15"/>
  <cols>
    <col min="1" max="1" width="15.7109375" style="5" customWidth="1"/>
    <col min="2" max="2" width="57.7109375" style="5" customWidth="1"/>
    <col min="3" max="4" width="15.7109375" style="5" customWidth="1"/>
    <col min="5" max="5" width="18.00390625" style="5" customWidth="1"/>
    <col min="6" max="16384" width="9.140625" style="5" customWidth="1"/>
  </cols>
  <sheetData>
    <row r="1" spans="1:5" ht="16.5" thickBot="1">
      <c r="A1" s="476" t="s">
        <v>237</v>
      </c>
      <c r="B1" s="476"/>
      <c r="C1" s="476"/>
      <c r="D1" s="476"/>
      <c r="E1" s="476"/>
    </row>
    <row r="2" spans="1:5" ht="16.5" thickBot="1">
      <c r="A2" s="198"/>
      <c r="B2" s="198"/>
      <c r="C2" s="198"/>
      <c r="D2" s="198"/>
      <c r="E2" s="198"/>
    </row>
    <row r="3" spans="1:5" ht="90">
      <c r="A3" s="199"/>
      <c r="B3" s="200" t="s">
        <v>238</v>
      </c>
      <c r="C3" s="201" t="s">
        <v>239</v>
      </c>
      <c r="D3" s="202" t="s">
        <v>240</v>
      </c>
      <c r="E3" s="203" t="s">
        <v>241</v>
      </c>
    </row>
    <row r="4" spans="1:5" ht="77.25" thickBot="1">
      <c r="A4" s="477" t="s">
        <v>242</v>
      </c>
      <c r="B4" s="369" t="s">
        <v>359</v>
      </c>
      <c r="C4" s="370" t="s">
        <v>363</v>
      </c>
      <c r="D4" s="405">
        <v>1500</v>
      </c>
      <c r="E4" s="405">
        <v>242</v>
      </c>
    </row>
    <row r="5" spans="1:5" ht="15.75" thickBot="1">
      <c r="A5" s="478"/>
      <c r="B5" s="369"/>
      <c r="C5" s="369"/>
      <c r="D5" s="370"/>
      <c r="E5" s="370"/>
    </row>
    <row r="6" spans="1:5" ht="15.75" thickBot="1">
      <c r="A6" s="478"/>
      <c r="B6" s="369"/>
      <c r="C6" s="371"/>
      <c r="D6" s="372"/>
      <c r="E6" s="372"/>
    </row>
    <row r="7" spans="1:5" ht="15.75" thickBot="1">
      <c r="A7" s="479"/>
      <c r="B7" s="373" t="s">
        <v>243</v>
      </c>
      <c r="C7" s="374"/>
      <c r="D7" s="408">
        <v>1500</v>
      </c>
      <c r="E7" s="408">
        <v>242</v>
      </c>
    </row>
    <row r="8" spans="1:5" ht="15.75" customHeight="1" thickBot="1">
      <c r="A8" s="480" t="s">
        <v>244</v>
      </c>
      <c r="B8" s="369"/>
      <c r="C8" s="369"/>
      <c r="D8" s="370"/>
      <c r="E8" s="370"/>
    </row>
    <row r="9" spans="1:5" ht="15.75" thickBot="1">
      <c r="A9" s="480"/>
      <c r="B9" s="369"/>
      <c r="C9" s="369"/>
      <c r="D9" s="370"/>
      <c r="E9" s="370"/>
    </row>
    <row r="10" spans="1:5" ht="15.75" thickBot="1">
      <c r="A10" s="480"/>
      <c r="B10" s="369"/>
      <c r="C10" s="369"/>
      <c r="D10" s="370"/>
      <c r="E10" s="370"/>
    </row>
    <row r="11" spans="1:5" ht="15.75" thickBot="1">
      <c r="A11" s="480"/>
      <c r="B11" s="373" t="s">
        <v>245</v>
      </c>
      <c r="C11" s="374"/>
      <c r="D11" s="375"/>
      <c r="E11" s="375"/>
    </row>
    <row r="12" spans="1:5" ht="15.75" thickBot="1">
      <c r="A12" s="481" t="s">
        <v>246</v>
      </c>
      <c r="B12" s="369" t="s">
        <v>360</v>
      </c>
      <c r="C12" s="370" t="s">
        <v>361</v>
      </c>
      <c r="D12" s="405">
        <v>197.26</v>
      </c>
      <c r="E12" s="405">
        <v>197.26</v>
      </c>
    </row>
    <row r="13" spans="1:5" ht="15.75" thickBot="1">
      <c r="A13" s="480"/>
      <c r="B13" s="369" t="s">
        <v>362</v>
      </c>
      <c r="C13" s="370" t="s">
        <v>363</v>
      </c>
      <c r="D13" s="405">
        <v>10038.7</v>
      </c>
      <c r="E13" s="405">
        <v>10038.7</v>
      </c>
    </row>
    <row r="14" spans="1:5" ht="15.75" thickBot="1">
      <c r="A14" s="480"/>
      <c r="B14" s="376" t="s">
        <v>364</v>
      </c>
      <c r="C14" s="370" t="s">
        <v>363</v>
      </c>
      <c r="D14" s="405">
        <v>1109.81</v>
      </c>
      <c r="E14" s="405">
        <v>1109.81</v>
      </c>
    </row>
    <row r="15" spans="1:5" ht="15.75" thickBot="1">
      <c r="A15" s="482"/>
      <c r="B15" s="377" t="s">
        <v>247</v>
      </c>
      <c r="C15" s="378"/>
      <c r="D15" s="406">
        <v>11345.77</v>
      </c>
      <c r="E15" s="406">
        <v>11345.77</v>
      </c>
    </row>
    <row r="16" spans="1:5" ht="16.5" thickBot="1" thickTop="1">
      <c r="A16" s="204"/>
      <c r="B16" s="379" t="s">
        <v>222</v>
      </c>
      <c r="C16" s="380"/>
      <c r="D16" s="407">
        <v>12845.77</v>
      </c>
      <c r="E16" s="407">
        <v>11587.77</v>
      </c>
    </row>
    <row r="18" spans="1:5" ht="15">
      <c r="A18" s="467" t="s">
        <v>299</v>
      </c>
      <c r="B18" s="483"/>
      <c r="C18" s="483"/>
      <c r="D18" s="483"/>
      <c r="E18" s="484"/>
    </row>
    <row r="19" spans="1:5" ht="15">
      <c r="A19" s="485"/>
      <c r="B19" s="486"/>
      <c r="C19" s="486"/>
      <c r="D19" s="486"/>
      <c r="E19" s="487"/>
    </row>
    <row r="20" spans="1:5" ht="15">
      <c r="A20" s="485"/>
      <c r="B20" s="486"/>
      <c r="C20" s="486"/>
      <c r="D20" s="486"/>
      <c r="E20" s="487"/>
    </row>
    <row r="21" spans="1:5" ht="15">
      <c r="A21" s="485"/>
      <c r="B21" s="486"/>
      <c r="C21" s="486"/>
      <c r="D21" s="486"/>
      <c r="E21" s="487"/>
    </row>
    <row r="22" spans="1:5" ht="15">
      <c r="A22" s="485"/>
      <c r="B22" s="486"/>
      <c r="C22" s="486"/>
      <c r="D22" s="486"/>
      <c r="E22" s="487"/>
    </row>
    <row r="23" spans="1:5" ht="15">
      <c r="A23" s="488"/>
      <c r="B23" s="489"/>
      <c r="C23" s="489"/>
      <c r="D23" s="489"/>
      <c r="E23" s="490"/>
    </row>
  </sheetData>
  <mergeCells count="5">
    <mergeCell ref="A1:E1"/>
    <mergeCell ref="A4:A7"/>
    <mergeCell ref="A8:A11"/>
    <mergeCell ref="A12:A15"/>
    <mergeCell ref="A18:E2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showGridLines="0" zoomScale="80" zoomScaleNormal="80" workbookViewId="0" topLeftCell="A1">
      <selection activeCell="C29" sqref="C29"/>
    </sheetView>
  </sheetViews>
  <sheetFormatPr defaultColWidth="11.421875" defaultRowHeight="15"/>
  <cols>
    <col min="3" max="3" width="34.7109375" style="0" bestFit="1" customWidth="1"/>
    <col min="4" max="4" width="21.140625" style="0" bestFit="1" customWidth="1"/>
    <col min="5" max="5" width="11.421875" style="0" customWidth="1"/>
    <col min="6" max="6" width="18.28125" style="0" customWidth="1"/>
    <col min="7" max="7" width="11.8515625" style="0" bestFit="1" customWidth="1"/>
    <col min="8" max="8" width="13.421875" style="0" bestFit="1" customWidth="1"/>
    <col min="9" max="9" width="11.421875" style="279" customWidth="1"/>
    <col min="10" max="10" width="34.7109375" style="0" bestFit="1" customWidth="1"/>
  </cols>
  <sheetData>
    <row r="1" spans="1:4" ht="15">
      <c r="A1" s="507" t="s">
        <v>0</v>
      </c>
      <c r="B1" s="507"/>
      <c r="C1" s="507"/>
      <c r="D1" s="507"/>
    </row>
    <row r="2" spans="1:4" ht="15">
      <c r="A2" s="189"/>
      <c r="B2" s="189"/>
      <c r="C2" s="189"/>
      <c r="D2" s="189"/>
    </row>
    <row r="3" spans="2:9" ht="15" customHeight="1">
      <c r="B3" s="2" t="s">
        <v>37</v>
      </c>
      <c r="I3" s="381" t="s">
        <v>39</v>
      </c>
    </row>
    <row r="4" spans="1:10" ht="15" customHeight="1">
      <c r="A4" s="45"/>
      <c r="B4" s="493" t="s">
        <v>87</v>
      </c>
      <c r="C4" s="495"/>
      <c r="D4" s="493" t="s">
        <v>63</v>
      </c>
      <c r="E4" s="495" t="s">
        <v>248</v>
      </c>
      <c r="F4" s="495" t="s">
        <v>249</v>
      </c>
      <c r="G4" s="499" t="s">
        <v>250</v>
      </c>
      <c r="H4" s="495" t="s">
        <v>251</v>
      </c>
      <c r="I4" s="493" t="s">
        <v>64</v>
      </c>
      <c r="J4" s="495"/>
    </row>
    <row r="5" spans="1:10" ht="62.45" customHeight="1">
      <c r="A5" s="45"/>
      <c r="B5" s="494"/>
      <c r="C5" s="496"/>
      <c r="D5" s="494"/>
      <c r="E5" s="496"/>
      <c r="F5" s="496"/>
      <c r="G5" s="500"/>
      <c r="H5" s="496"/>
      <c r="I5" s="494"/>
      <c r="J5" s="496"/>
    </row>
    <row r="6" spans="1:10" ht="29.45" customHeight="1">
      <c r="A6" s="45"/>
      <c r="B6" s="88" t="s">
        <v>1</v>
      </c>
      <c r="C6" s="78" t="s">
        <v>47</v>
      </c>
      <c r="D6" s="69"/>
      <c r="E6" s="304">
        <f>+E8+E9+E10+E11+E12+E13</f>
        <v>23245.75</v>
      </c>
      <c r="F6" s="304">
        <f aca="true" t="shared" si="0" ref="F6:H6">+F8+F9+F10+F11+F12+F13</f>
        <v>24157.652449044836</v>
      </c>
      <c r="G6" s="305">
        <f t="shared" si="0"/>
        <v>94.429</v>
      </c>
      <c r="H6" s="304">
        <f t="shared" si="0"/>
        <v>24252.08144904484</v>
      </c>
      <c r="I6" s="81" t="s">
        <v>1</v>
      </c>
      <c r="J6" s="82" t="s">
        <v>90</v>
      </c>
    </row>
    <row r="7" spans="1:10" ht="18" customHeight="1">
      <c r="A7" s="45"/>
      <c r="B7" s="129"/>
      <c r="C7" s="80" t="s">
        <v>40</v>
      </c>
      <c r="D7" s="79"/>
      <c r="E7" s="306"/>
      <c r="F7" s="306"/>
      <c r="G7" s="307"/>
      <c r="H7" s="306"/>
      <c r="I7" s="80"/>
      <c r="J7" s="64" t="s">
        <v>65</v>
      </c>
    </row>
    <row r="8" spans="1:10" ht="30">
      <c r="A8" s="45"/>
      <c r="B8" s="65" t="s">
        <v>2</v>
      </c>
      <c r="C8" s="64" t="s">
        <v>41</v>
      </c>
      <c r="D8" s="126">
        <v>36</v>
      </c>
      <c r="E8" s="308">
        <v>5788.078</v>
      </c>
      <c r="F8" s="308">
        <v>5819.669948722807</v>
      </c>
      <c r="G8" s="309">
        <v>72.92</v>
      </c>
      <c r="H8" s="308">
        <v>5892.589948722807</v>
      </c>
      <c r="I8" s="382" t="s">
        <v>2</v>
      </c>
      <c r="J8" s="72" t="s">
        <v>66</v>
      </c>
    </row>
    <row r="9" spans="1:10" ht="30">
      <c r="A9" s="45"/>
      <c r="B9" s="67" t="s">
        <v>3</v>
      </c>
      <c r="C9" s="68" t="s">
        <v>42</v>
      </c>
      <c r="D9" s="111" t="s">
        <v>4</v>
      </c>
      <c r="E9" s="310">
        <v>9891.937</v>
      </c>
      <c r="F9" s="310">
        <v>10300.661</v>
      </c>
      <c r="G9" s="311">
        <v>1.509</v>
      </c>
      <c r="H9" s="310">
        <v>10302.17</v>
      </c>
      <c r="I9" s="81" t="s">
        <v>3</v>
      </c>
      <c r="J9" s="68" t="s">
        <v>67</v>
      </c>
    </row>
    <row r="10" spans="1:10" ht="15">
      <c r="A10" s="45"/>
      <c r="B10" s="65" t="s">
        <v>5</v>
      </c>
      <c r="C10" s="64" t="s">
        <v>43</v>
      </c>
      <c r="D10" s="127">
        <v>56</v>
      </c>
      <c r="E10" s="312">
        <v>1694.708</v>
      </c>
      <c r="F10" s="312">
        <v>1760.699840003208</v>
      </c>
      <c r="G10" s="313">
        <v>0</v>
      </c>
      <c r="H10" s="312">
        <v>1760.699840003208</v>
      </c>
      <c r="I10" s="89" t="s">
        <v>5</v>
      </c>
      <c r="J10" s="64" t="s">
        <v>68</v>
      </c>
    </row>
    <row r="11" spans="1:10" ht="15">
      <c r="A11" s="45"/>
      <c r="B11" s="66" t="s">
        <v>6</v>
      </c>
      <c r="C11" s="72" t="s">
        <v>44</v>
      </c>
      <c r="D11" s="110" t="s">
        <v>7</v>
      </c>
      <c r="E11" s="308">
        <v>2.187</v>
      </c>
      <c r="F11" s="308">
        <v>2.074123161048324</v>
      </c>
      <c r="G11" s="309">
        <v>0</v>
      </c>
      <c r="H11" s="308">
        <v>2.074123161048324</v>
      </c>
      <c r="I11" s="382" t="s">
        <v>6</v>
      </c>
      <c r="J11" s="72" t="s">
        <v>69</v>
      </c>
    </row>
    <row r="12" spans="1:10" ht="15" customHeight="1">
      <c r="A12" s="45"/>
      <c r="B12" s="67" t="s">
        <v>8</v>
      </c>
      <c r="C12" s="68" t="s">
        <v>45</v>
      </c>
      <c r="D12" s="113" t="s">
        <v>9</v>
      </c>
      <c r="E12" s="310">
        <v>845.602</v>
      </c>
      <c r="F12" s="310">
        <v>977.815078233388</v>
      </c>
      <c r="G12" s="311">
        <v>0</v>
      </c>
      <c r="H12" s="310">
        <v>977.815078233388</v>
      </c>
      <c r="I12" s="81" t="s">
        <v>8</v>
      </c>
      <c r="J12" s="68" t="s">
        <v>70</v>
      </c>
    </row>
    <row r="13" spans="1:10" ht="30">
      <c r="A13" s="45"/>
      <c r="B13" s="66"/>
      <c r="C13" s="72" t="s">
        <v>46</v>
      </c>
      <c r="D13" s="114" t="s">
        <v>10</v>
      </c>
      <c r="E13" s="314">
        <v>5023.238</v>
      </c>
      <c r="F13" s="314">
        <v>5296.732458924386</v>
      </c>
      <c r="G13" s="315">
        <v>20</v>
      </c>
      <c r="H13" s="314">
        <v>5316.732458924386</v>
      </c>
      <c r="I13" s="382"/>
      <c r="J13" s="72" t="s">
        <v>71</v>
      </c>
    </row>
    <row r="14" spans="1:10" ht="31.9" customHeight="1">
      <c r="A14" s="45"/>
      <c r="B14" s="76"/>
      <c r="C14" s="491" t="s">
        <v>96</v>
      </c>
      <c r="D14" s="501"/>
      <c r="E14" s="503"/>
      <c r="F14" s="503"/>
      <c r="G14" s="505"/>
      <c r="H14" s="503"/>
      <c r="I14" s="303"/>
      <c r="J14" s="491" t="s">
        <v>72</v>
      </c>
    </row>
    <row r="15" spans="1:10" ht="15">
      <c r="A15" s="45"/>
      <c r="B15" s="130"/>
      <c r="C15" s="492"/>
      <c r="D15" s="502"/>
      <c r="E15" s="504"/>
      <c r="F15" s="504"/>
      <c r="G15" s="506"/>
      <c r="H15" s="504"/>
      <c r="I15" s="383"/>
      <c r="J15" s="492"/>
    </row>
    <row r="16" spans="1:10" ht="17.25">
      <c r="A16" s="45"/>
      <c r="B16" s="83" t="s">
        <v>11</v>
      </c>
      <c r="C16" s="77" t="s">
        <v>91</v>
      </c>
      <c r="D16" s="112"/>
      <c r="E16" s="316">
        <f>+E18+E19+E20+E23+E24+E25+E26+E27</f>
        <v>53654.44887418261</v>
      </c>
      <c r="F16" s="316">
        <f aca="true" t="shared" si="1" ref="F16:H16">+F18+F19+F20+F23+F24+F25+F26+F27</f>
        <v>55627.67576393466</v>
      </c>
      <c r="G16" s="317">
        <f t="shared" si="1"/>
        <v>-1299.3085</v>
      </c>
      <c r="H16" s="316">
        <f t="shared" si="1"/>
        <v>54328.367263934655</v>
      </c>
      <c r="I16" s="89" t="s">
        <v>11</v>
      </c>
      <c r="J16" s="77" t="s">
        <v>92</v>
      </c>
    </row>
    <row r="17" spans="1:10" ht="15">
      <c r="A17" s="45"/>
      <c r="B17" s="129"/>
      <c r="C17" s="75" t="s">
        <v>40</v>
      </c>
      <c r="D17" s="115"/>
      <c r="E17" s="318"/>
      <c r="F17" s="318"/>
      <c r="G17" s="319"/>
      <c r="H17" s="318"/>
      <c r="I17" s="74"/>
      <c r="J17" s="75" t="s">
        <v>93</v>
      </c>
    </row>
    <row r="18" spans="1:10" ht="15" customHeight="1">
      <c r="A18" s="45"/>
      <c r="B18" s="65" t="s">
        <v>12</v>
      </c>
      <c r="C18" s="72" t="s">
        <v>13</v>
      </c>
      <c r="D18" s="110" t="s">
        <v>14</v>
      </c>
      <c r="E18" s="308">
        <v>15957.903457096396</v>
      </c>
      <c r="F18" s="308">
        <v>16350.721911658744</v>
      </c>
      <c r="G18" s="309">
        <v>78.19200000000001</v>
      </c>
      <c r="H18" s="308">
        <v>16428.913911658743</v>
      </c>
      <c r="I18" s="382" t="s">
        <v>12</v>
      </c>
      <c r="J18" s="72" t="s">
        <v>94</v>
      </c>
    </row>
    <row r="19" spans="1:10" ht="15">
      <c r="A19" s="45"/>
      <c r="B19" s="67" t="s">
        <v>15</v>
      </c>
      <c r="C19" s="68" t="s">
        <v>16</v>
      </c>
      <c r="D19" s="111" t="s">
        <v>17</v>
      </c>
      <c r="E19" s="310">
        <v>9741.244767026317</v>
      </c>
      <c r="F19" s="310">
        <v>10551.585019594848</v>
      </c>
      <c r="G19" s="311">
        <v>-1052.99</v>
      </c>
      <c r="H19" s="310">
        <v>9498.595019594848</v>
      </c>
      <c r="I19" s="81" t="s">
        <v>15</v>
      </c>
      <c r="J19" s="68" t="s">
        <v>95</v>
      </c>
    </row>
    <row r="20" spans="1:10" ht="33" customHeight="1">
      <c r="A20" s="45"/>
      <c r="B20" s="73" t="s">
        <v>18</v>
      </c>
      <c r="C20" s="497" t="s">
        <v>54</v>
      </c>
      <c r="D20" s="128">
        <v>34</v>
      </c>
      <c r="E20" s="320">
        <v>14055.907047982335</v>
      </c>
      <c r="F20" s="320">
        <v>14364.630836191247</v>
      </c>
      <c r="G20" s="321">
        <v>242.8655</v>
      </c>
      <c r="H20" s="320">
        <v>14607.496336191247</v>
      </c>
      <c r="I20" s="384" t="s">
        <v>18</v>
      </c>
      <c r="J20" s="497" t="s">
        <v>73</v>
      </c>
    </row>
    <row r="21" spans="1:10" ht="22.15" customHeight="1">
      <c r="A21" s="45"/>
      <c r="B21" s="67" t="s">
        <v>19</v>
      </c>
      <c r="C21" s="498"/>
      <c r="D21" s="116"/>
      <c r="E21" s="322">
        <v>0</v>
      </c>
      <c r="F21" s="322">
        <v>0</v>
      </c>
      <c r="G21" s="323">
        <v>0</v>
      </c>
      <c r="H21" s="322">
        <v>0</v>
      </c>
      <c r="I21" s="81" t="s">
        <v>19</v>
      </c>
      <c r="J21" s="498"/>
    </row>
    <row r="22" spans="1:10" ht="19.15" customHeight="1">
      <c r="A22" s="45"/>
      <c r="B22" s="66"/>
      <c r="C22" s="70" t="s">
        <v>48</v>
      </c>
      <c r="D22" s="117"/>
      <c r="E22" s="343">
        <v>0</v>
      </c>
      <c r="F22" s="343">
        <v>0</v>
      </c>
      <c r="G22" s="344">
        <v>0</v>
      </c>
      <c r="H22" s="343">
        <v>0</v>
      </c>
      <c r="I22" s="382"/>
      <c r="J22" s="70" t="s">
        <v>74</v>
      </c>
    </row>
    <row r="23" spans="1:10" ht="15">
      <c r="A23" s="45"/>
      <c r="B23" s="67" t="s">
        <v>20</v>
      </c>
      <c r="C23" s="68" t="s">
        <v>49</v>
      </c>
      <c r="D23" s="111" t="s">
        <v>21</v>
      </c>
      <c r="E23" s="310">
        <v>872.0541917105558</v>
      </c>
      <c r="F23" s="310">
        <v>1140.4122617932674</v>
      </c>
      <c r="G23" s="311">
        <v>0</v>
      </c>
      <c r="H23" s="310">
        <v>1140.4122617932674</v>
      </c>
      <c r="I23" s="81" t="s">
        <v>20</v>
      </c>
      <c r="J23" s="68" t="s">
        <v>75</v>
      </c>
    </row>
    <row r="24" spans="1:10" ht="15">
      <c r="A24" s="45"/>
      <c r="B24" s="65" t="s">
        <v>22</v>
      </c>
      <c r="C24" s="64" t="s">
        <v>50</v>
      </c>
      <c r="D24" s="112" t="s">
        <v>23</v>
      </c>
      <c r="E24" s="312">
        <v>3907.235471786043</v>
      </c>
      <c r="F24" s="312">
        <v>4152.76035461835</v>
      </c>
      <c r="G24" s="313">
        <v>-485.53499999999997</v>
      </c>
      <c r="H24" s="312">
        <v>3667.22535461835</v>
      </c>
      <c r="I24" s="89" t="s">
        <v>22</v>
      </c>
      <c r="J24" s="64" t="s">
        <v>76</v>
      </c>
    </row>
    <row r="25" spans="1:10" ht="25.5">
      <c r="A25" s="45"/>
      <c r="B25" s="66" t="s">
        <v>24</v>
      </c>
      <c r="C25" s="70" t="s">
        <v>51</v>
      </c>
      <c r="D25" s="110" t="s">
        <v>35</v>
      </c>
      <c r="E25" s="308">
        <v>3569.856065842099</v>
      </c>
      <c r="F25" s="308">
        <v>3707.8753503254834</v>
      </c>
      <c r="G25" s="309">
        <v>-74.56200000000001</v>
      </c>
      <c r="H25" s="308">
        <v>3633.3133503254835</v>
      </c>
      <c r="I25" s="382" t="s">
        <v>24</v>
      </c>
      <c r="J25" s="71" t="s">
        <v>77</v>
      </c>
    </row>
    <row r="26" spans="1:10" ht="21" customHeight="1">
      <c r="A26" s="45"/>
      <c r="B26" s="67" t="s">
        <v>25</v>
      </c>
      <c r="C26" s="68" t="s">
        <v>52</v>
      </c>
      <c r="D26" s="111" t="s">
        <v>26</v>
      </c>
      <c r="E26" s="310">
        <v>1417.0109131447357</v>
      </c>
      <c r="F26" s="310">
        <v>1418.9743403457026</v>
      </c>
      <c r="G26" s="311">
        <v>-41.837999999999994</v>
      </c>
      <c r="H26" s="310">
        <v>1377.1363403457026</v>
      </c>
      <c r="I26" s="81" t="s">
        <v>25</v>
      </c>
      <c r="J26" s="64" t="s">
        <v>78</v>
      </c>
    </row>
    <row r="27" spans="1:10" ht="15">
      <c r="A27" s="45"/>
      <c r="B27" s="65"/>
      <c r="C27" s="64" t="s">
        <v>53</v>
      </c>
      <c r="D27" s="118" t="s">
        <v>27</v>
      </c>
      <c r="E27" s="324">
        <v>4133.236959594129</v>
      </c>
      <c r="F27" s="324">
        <v>3940.715689407015</v>
      </c>
      <c r="G27" s="325">
        <v>34.559</v>
      </c>
      <c r="H27" s="324">
        <v>3975.274689407015</v>
      </c>
      <c r="I27" s="89"/>
      <c r="J27" s="64" t="s">
        <v>79</v>
      </c>
    </row>
    <row r="28" spans="2:10" ht="15">
      <c r="B28" s="1"/>
      <c r="C28" s="1"/>
      <c r="D28" s="119"/>
      <c r="E28" s="326"/>
      <c r="F28" s="326"/>
      <c r="G28" s="326"/>
      <c r="H28" s="326"/>
      <c r="I28" s="385"/>
      <c r="J28" s="1"/>
    </row>
    <row r="29" spans="2:10" ht="15">
      <c r="B29" s="1"/>
      <c r="C29" s="1"/>
      <c r="D29" s="119"/>
      <c r="E29" s="326"/>
      <c r="F29" s="326"/>
      <c r="G29" s="326"/>
      <c r="H29" s="326"/>
      <c r="I29" s="385"/>
      <c r="J29" s="1"/>
    </row>
    <row r="30" spans="2:10" ht="15">
      <c r="B30" s="1"/>
      <c r="C30" s="87" t="s">
        <v>55</v>
      </c>
      <c r="D30" s="120"/>
      <c r="E30" s="327">
        <f>+E31+E32+E33</f>
        <v>7017.460125817389</v>
      </c>
      <c r="F30" s="328">
        <f aca="true" t="shared" si="2" ref="F30:H30">+F31+F32+F33</f>
        <v>7410.8563098579225</v>
      </c>
      <c r="G30" s="329">
        <f t="shared" si="2"/>
        <v>97.405</v>
      </c>
      <c r="H30" s="329">
        <f t="shared" si="2"/>
        <v>7508.261309857922</v>
      </c>
      <c r="I30" s="385"/>
      <c r="J30" s="87" t="s">
        <v>80</v>
      </c>
    </row>
    <row r="31" spans="2:10" ht="15">
      <c r="B31" s="1"/>
      <c r="C31" s="88" t="s">
        <v>56</v>
      </c>
      <c r="D31" s="120" t="s">
        <v>28</v>
      </c>
      <c r="E31" s="330">
        <v>57.91823733828739</v>
      </c>
      <c r="F31" s="331">
        <v>60.8737138685514</v>
      </c>
      <c r="G31" s="332">
        <v>0</v>
      </c>
      <c r="H31" s="332">
        <v>60.8737138685514</v>
      </c>
      <c r="I31" s="385"/>
      <c r="J31" s="88" t="s">
        <v>81</v>
      </c>
    </row>
    <row r="32" spans="2:10" ht="15">
      <c r="B32" s="1"/>
      <c r="C32" s="85" t="s">
        <v>57</v>
      </c>
      <c r="D32" s="121" t="s">
        <v>29</v>
      </c>
      <c r="E32" s="333">
        <v>6781.601405904299</v>
      </c>
      <c r="F32" s="334">
        <v>7179.926873112488</v>
      </c>
      <c r="G32" s="334">
        <v>98.42</v>
      </c>
      <c r="H32" s="334">
        <v>7278.346873112488</v>
      </c>
      <c r="I32" s="385"/>
      <c r="J32" s="85" t="s">
        <v>82</v>
      </c>
    </row>
    <row r="33" spans="2:10" ht="30">
      <c r="B33" s="1"/>
      <c r="C33" s="83" t="s">
        <v>58</v>
      </c>
      <c r="D33" s="122" t="s">
        <v>30</v>
      </c>
      <c r="E33" s="324">
        <v>177.94048257480264</v>
      </c>
      <c r="F33" s="335">
        <v>170.05572287688378</v>
      </c>
      <c r="G33" s="335">
        <v>-1.015</v>
      </c>
      <c r="H33" s="335">
        <v>169.0407228768838</v>
      </c>
      <c r="I33" s="385"/>
      <c r="J33" s="85" t="s">
        <v>83</v>
      </c>
    </row>
    <row r="34" spans="2:10" ht="15">
      <c r="B34" s="1"/>
      <c r="C34" s="89"/>
      <c r="D34" s="122"/>
      <c r="E34" s="324"/>
      <c r="F34" s="335"/>
      <c r="G34" s="332"/>
      <c r="H34" s="332"/>
      <c r="I34" s="385"/>
      <c r="J34" s="81"/>
    </row>
    <row r="35" spans="2:10" ht="15">
      <c r="B35" s="1"/>
      <c r="C35" s="86" t="s">
        <v>59</v>
      </c>
      <c r="D35" s="120"/>
      <c r="E35" s="304">
        <f>+E36+E37+E38</f>
        <v>33361.335</v>
      </c>
      <c r="F35" s="336">
        <f aca="true" t="shared" si="3" ref="F35:H35">+F36+F37+F38</f>
        <v>33621.22812309591</v>
      </c>
      <c r="G35" s="336">
        <f t="shared" si="3"/>
        <v>0</v>
      </c>
      <c r="H35" s="336">
        <f t="shared" si="3"/>
        <v>33621.22812309591</v>
      </c>
      <c r="I35" s="385"/>
      <c r="J35" s="86" t="s">
        <v>84</v>
      </c>
    </row>
    <row r="36" spans="2:10" ht="15">
      <c r="B36" s="1"/>
      <c r="C36" s="85" t="s">
        <v>100</v>
      </c>
      <c r="D36" s="121" t="s">
        <v>31</v>
      </c>
      <c r="E36" s="337">
        <v>5.049</v>
      </c>
      <c r="F36" s="332">
        <v>4.980708411368803</v>
      </c>
      <c r="G36" s="332">
        <v>0</v>
      </c>
      <c r="H36" s="332">
        <v>4.980708411368803</v>
      </c>
      <c r="I36" s="385"/>
      <c r="J36" s="85" t="s">
        <v>81</v>
      </c>
    </row>
    <row r="37" spans="2:10" ht="15">
      <c r="B37" s="1"/>
      <c r="C37" s="85" t="s">
        <v>101</v>
      </c>
      <c r="D37" s="121" t="s">
        <v>32</v>
      </c>
      <c r="E37" s="333">
        <v>38.357</v>
      </c>
      <c r="F37" s="334">
        <v>35.25930287026589</v>
      </c>
      <c r="G37" s="334">
        <v>0</v>
      </c>
      <c r="H37" s="334">
        <v>35.25930287026589</v>
      </c>
      <c r="I37" s="385"/>
      <c r="J37" s="85" t="s">
        <v>82</v>
      </c>
    </row>
    <row r="38" spans="2:10" ht="30">
      <c r="B38" s="1"/>
      <c r="C38" s="83" t="s">
        <v>102</v>
      </c>
      <c r="D38" s="122" t="s">
        <v>33</v>
      </c>
      <c r="E38" s="324">
        <v>33317.929</v>
      </c>
      <c r="F38" s="335">
        <v>33580.98811181428</v>
      </c>
      <c r="G38" s="335">
        <v>0</v>
      </c>
      <c r="H38" s="335">
        <v>33580.98811181428</v>
      </c>
      <c r="I38" s="385"/>
      <c r="J38" s="84" t="s">
        <v>83</v>
      </c>
    </row>
    <row r="39" spans="2:10" ht="15">
      <c r="B39" s="1"/>
      <c r="C39" s="1"/>
      <c r="D39" s="119"/>
      <c r="E39" s="319"/>
      <c r="F39" s="326"/>
      <c r="G39" s="326"/>
      <c r="H39" s="326"/>
      <c r="I39" s="385"/>
      <c r="J39" s="62"/>
    </row>
    <row r="40" spans="3:10" ht="15">
      <c r="C40" s="90" t="s">
        <v>60</v>
      </c>
      <c r="D40" s="123"/>
      <c r="E40" s="338">
        <f>+E6-E16-E30+E35</f>
        <v>-4064.8240000000005</v>
      </c>
      <c r="F40" s="338">
        <f>+F6-F16-F30+F35</f>
        <v>-5259.651501651839</v>
      </c>
      <c r="G40" s="338">
        <f>+G6-G16-G30+G35</f>
        <v>1296.3325000000002</v>
      </c>
      <c r="H40" s="304">
        <f>+H6-H16-H30+H35</f>
        <v>-3963.3190016518274</v>
      </c>
      <c r="I40" s="386"/>
      <c r="J40" s="94" t="s">
        <v>85</v>
      </c>
    </row>
    <row r="41" spans="2:10" ht="15">
      <c r="B41" s="3"/>
      <c r="C41" s="91"/>
      <c r="D41" s="119"/>
      <c r="E41" s="326"/>
      <c r="F41" s="326"/>
      <c r="G41" s="326"/>
      <c r="H41" s="326"/>
      <c r="I41" s="387"/>
      <c r="J41" s="62"/>
    </row>
    <row r="42" spans="2:10" ht="15">
      <c r="B42" s="4"/>
      <c r="C42" s="92" t="s">
        <v>61</v>
      </c>
      <c r="D42" s="124"/>
      <c r="E42" s="341">
        <v>997.683</v>
      </c>
      <c r="F42" s="341">
        <v>280.13300000000004</v>
      </c>
      <c r="G42" s="341">
        <v>0</v>
      </c>
      <c r="H42" s="342">
        <v>280.13300000000004</v>
      </c>
      <c r="I42" s="386"/>
      <c r="J42" s="92" t="s">
        <v>86</v>
      </c>
    </row>
    <row r="43" spans="2:10" ht="15">
      <c r="B43" s="4"/>
      <c r="C43" s="93" t="s">
        <v>62</v>
      </c>
      <c r="D43" s="125"/>
      <c r="E43" s="304">
        <f>E40+E42</f>
        <v>-3067.1410000000005</v>
      </c>
      <c r="F43" s="304">
        <f aca="true" t="shared" si="4" ref="F43:H43">F40+F42</f>
        <v>-4979.518501651839</v>
      </c>
      <c r="G43" s="304">
        <f t="shared" si="4"/>
        <v>1296.3325000000002</v>
      </c>
      <c r="H43" s="304">
        <f t="shared" si="4"/>
        <v>-3683.1860016518276</v>
      </c>
      <c r="I43" s="386"/>
      <c r="J43" s="93" t="s">
        <v>38</v>
      </c>
    </row>
    <row r="44" spans="2:10" ht="15">
      <c r="B44" s="4"/>
      <c r="C44" s="92" t="s">
        <v>345</v>
      </c>
      <c r="D44" s="125"/>
      <c r="E44" s="341">
        <v>479.642</v>
      </c>
      <c r="F44" s="341">
        <v>612.118</v>
      </c>
      <c r="G44" s="341">
        <v>0</v>
      </c>
      <c r="H44" s="342">
        <v>612.118</v>
      </c>
      <c r="I44" s="386"/>
      <c r="J44" s="340"/>
    </row>
    <row r="45" spans="2:10" ht="15">
      <c r="B45" s="4"/>
      <c r="C45" s="92" t="s">
        <v>346</v>
      </c>
      <c r="D45" s="125"/>
      <c r="E45" s="341">
        <v>-511.167</v>
      </c>
      <c r="F45" s="341">
        <v>-356.241</v>
      </c>
      <c r="G45" s="341">
        <v>0</v>
      </c>
      <c r="H45" s="342">
        <v>-356.241</v>
      </c>
      <c r="I45" s="386"/>
      <c r="J45" s="340"/>
    </row>
    <row r="46" spans="2:10" ht="15">
      <c r="B46" s="4"/>
      <c r="C46" s="92" t="s">
        <v>347</v>
      </c>
      <c r="D46" s="125"/>
      <c r="E46" s="341">
        <v>1129.117</v>
      </c>
      <c r="F46" s="341">
        <v>820.967</v>
      </c>
      <c r="G46" s="341">
        <v>0</v>
      </c>
      <c r="H46" s="342">
        <v>820.967</v>
      </c>
      <c r="I46" s="386"/>
      <c r="J46" s="340"/>
    </row>
    <row r="47" spans="2:10" ht="15">
      <c r="B47" s="4"/>
      <c r="C47" s="93" t="s">
        <v>348</v>
      </c>
      <c r="D47" s="125"/>
      <c r="E47" s="304">
        <f>E43+E44+E45+E46</f>
        <v>-1969.5490000000007</v>
      </c>
      <c r="F47" s="304">
        <f aca="true" t="shared" si="5" ref="F47:H47">F43+F44+F45+F46</f>
        <v>-3902.6745016518385</v>
      </c>
      <c r="G47" s="304">
        <f t="shared" si="5"/>
        <v>1296.3325000000002</v>
      </c>
      <c r="H47" s="304">
        <f t="shared" si="5"/>
        <v>-2606.3420016518276</v>
      </c>
      <c r="I47" s="386"/>
      <c r="J47" s="340"/>
    </row>
    <row r="48" spans="5:8" ht="15">
      <c r="E48" s="339"/>
      <c r="F48" s="339"/>
      <c r="G48" s="339"/>
      <c r="H48" s="339"/>
    </row>
    <row r="49" spans="3:8" ht="15">
      <c r="C49" s="1"/>
      <c r="E49" s="339"/>
      <c r="F49" s="339"/>
      <c r="G49" s="339"/>
      <c r="H49" s="339"/>
    </row>
    <row r="50" spans="3:10" ht="15">
      <c r="C50" s="458" t="s">
        <v>230</v>
      </c>
      <c r="D50" s="459"/>
      <c r="E50" s="459"/>
      <c r="F50" s="459"/>
      <c r="G50" s="459"/>
      <c r="H50" s="459"/>
      <c r="I50" s="459"/>
      <c r="J50" s="460"/>
    </row>
    <row r="51" spans="3:10" ht="15">
      <c r="C51" s="461"/>
      <c r="D51" s="462"/>
      <c r="E51" s="462"/>
      <c r="F51" s="462"/>
      <c r="G51" s="462"/>
      <c r="H51" s="462"/>
      <c r="I51" s="462"/>
      <c r="J51" s="463"/>
    </row>
    <row r="52" spans="3:10" ht="15">
      <c r="C52" s="461"/>
      <c r="D52" s="462"/>
      <c r="E52" s="462"/>
      <c r="F52" s="462"/>
      <c r="G52" s="462"/>
      <c r="H52" s="462"/>
      <c r="I52" s="462"/>
      <c r="J52" s="463"/>
    </row>
    <row r="53" spans="3:10" ht="15">
      <c r="C53" s="461"/>
      <c r="D53" s="462"/>
      <c r="E53" s="462"/>
      <c r="F53" s="462"/>
      <c r="G53" s="462"/>
      <c r="H53" s="462"/>
      <c r="I53" s="462"/>
      <c r="J53" s="463"/>
    </row>
    <row r="54" spans="3:10" ht="15">
      <c r="C54" s="461"/>
      <c r="D54" s="462"/>
      <c r="E54" s="462"/>
      <c r="F54" s="462"/>
      <c r="G54" s="462"/>
      <c r="H54" s="462"/>
      <c r="I54" s="462"/>
      <c r="J54" s="463"/>
    </row>
    <row r="55" spans="3:10" ht="15">
      <c r="C55" s="461"/>
      <c r="D55" s="462"/>
      <c r="E55" s="462"/>
      <c r="F55" s="462"/>
      <c r="G55" s="462"/>
      <c r="H55" s="462"/>
      <c r="I55" s="462"/>
      <c r="J55" s="463"/>
    </row>
    <row r="56" spans="3:10" ht="15">
      <c r="C56" s="461"/>
      <c r="D56" s="462"/>
      <c r="E56" s="462"/>
      <c r="F56" s="462"/>
      <c r="G56" s="462"/>
      <c r="H56" s="462"/>
      <c r="I56" s="462"/>
      <c r="J56" s="463"/>
    </row>
    <row r="57" spans="3:10" ht="15">
      <c r="C57" s="461"/>
      <c r="D57" s="462"/>
      <c r="E57" s="462"/>
      <c r="F57" s="462"/>
      <c r="G57" s="462"/>
      <c r="H57" s="462"/>
      <c r="I57" s="462"/>
      <c r="J57" s="463"/>
    </row>
    <row r="58" spans="3:10" ht="15">
      <c r="C58" s="464"/>
      <c r="D58" s="465"/>
      <c r="E58" s="465"/>
      <c r="F58" s="465"/>
      <c r="G58" s="465"/>
      <c r="H58" s="465"/>
      <c r="I58" s="465"/>
      <c r="J58" s="466"/>
    </row>
  </sheetData>
  <mergeCells count="20">
    <mergeCell ref="A1:D1"/>
    <mergeCell ref="B4:B5"/>
    <mergeCell ref="C4:C5"/>
    <mergeCell ref="D4:D5"/>
    <mergeCell ref="E4:E5"/>
    <mergeCell ref="J14:J15"/>
    <mergeCell ref="I4:I5"/>
    <mergeCell ref="J4:J5"/>
    <mergeCell ref="C50:J58"/>
    <mergeCell ref="J20:J21"/>
    <mergeCell ref="C20:C21"/>
    <mergeCell ref="G4:G5"/>
    <mergeCell ref="H4:H5"/>
    <mergeCell ref="D14:D15"/>
    <mergeCell ref="E14:E15"/>
    <mergeCell ref="F14:F15"/>
    <mergeCell ref="G14:G15"/>
    <mergeCell ref="H14:H15"/>
    <mergeCell ref="F4:F5"/>
    <mergeCell ref="C14:C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
  <sheetViews>
    <sheetView workbookViewId="0" topLeftCell="A16">
      <selection activeCell="A19" sqref="A19:J19"/>
    </sheetView>
  </sheetViews>
  <sheetFormatPr defaultColWidth="8.8515625" defaultRowHeight="15"/>
  <cols>
    <col min="1" max="1" width="27.140625" style="5" bestFit="1" customWidth="1"/>
    <col min="2" max="2" width="36.00390625" style="5" customWidth="1"/>
    <col min="3" max="3" width="32.421875" style="5" customWidth="1"/>
    <col min="4" max="4" width="19.28125" style="5" customWidth="1"/>
    <col min="5" max="5" width="18.57421875" style="5" customWidth="1"/>
    <col min="6" max="6" width="8.8515625" style="5" customWidth="1"/>
    <col min="7" max="7" width="9.140625" style="5" customWidth="1"/>
    <col min="8" max="16384" width="8.8515625" style="5" customWidth="1"/>
  </cols>
  <sheetData>
    <row r="1" spans="1:10" ht="15">
      <c r="A1" s="515" t="s">
        <v>34</v>
      </c>
      <c r="B1" s="515"/>
      <c r="C1" s="515"/>
      <c r="D1" s="515"/>
      <c r="E1" s="515"/>
      <c r="F1" s="515"/>
      <c r="G1" s="515"/>
      <c r="H1" s="515"/>
      <c r="I1" s="515"/>
      <c r="J1" s="515"/>
    </row>
    <row r="2" spans="1:10" ht="15">
      <c r="A2" s="97" t="s">
        <v>185</v>
      </c>
      <c r="B2" s="63"/>
      <c r="C2" s="63"/>
      <c r="D2" s="63"/>
      <c r="E2" s="63"/>
      <c r="F2" s="63"/>
      <c r="G2" s="63"/>
      <c r="H2" s="63"/>
      <c r="I2" s="63"/>
      <c r="J2" s="63"/>
    </row>
    <row r="3" spans="1:10" ht="15">
      <c r="A3" s="96"/>
      <c r="B3" s="63"/>
      <c r="C3" s="63"/>
      <c r="D3" s="63"/>
      <c r="E3" s="63"/>
      <c r="F3" s="63"/>
      <c r="G3" s="63"/>
      <c r="H3" s="63"/>
      <c r="I3" s="63"/>
      <c r="J3" s="63"/>
    </row>
    <row r="4" spans="1:11" ht="33" customHeight="1">
      <c r="A4" s="516" t="s">
        <v>143</v>
      </c>
      <c r="B4" s="495" t="s">
        <v>144</v>
      </c>
      <c r="C4" s="495" t="s">
        <v>145</v>
      </c>
      <c r="D4" s="495" t="s">
        <v>146</v>
      </c>
      <c r="E4" s="499" t="s">
        <v>147</v>
      </c>
      <c r="F4" s="518" t="s">
        <v>148</v>
      </c>
      <c r="G4" s="519"/>
      <c r="H4" s="519"/>
      <c r="I4" s="519"/>
      <c r="J4" s="519"/>
      <c r="K4" s="520"/>
    </row>
    <row r="5" spans="1:11" ht="101.45" customHeight="1">
      <c r="A5" s="517"/>
      <c r="B5" s="496"/>
      <c r="C5" s="496"/>
      <c r="D5" s="496"/>
      <c r="E5" s="500"/>
      <c r="F5" s="47"/>
      <c r="G5" s="32">
        <v>2020</v>
      </c>
      <c r="H5" s="32">
        <v>2021</v>
      </c>
      <c r="I5" s="32">
        <v>2022</v>
      </c>
      <c r="J5" s="48">
        <v>2023</v>
      </c>
      <c r="K5" s="32">
        <v>2024</v>
      </c>
    </row>
    <row r="6" spans="1:11" ht="15">
      <c r="A6" s="49" t="s">
        <v>149</v>
      </c>
      <c r="B6" s="44"/>
      <c r="C6" s="44"/>
      <c r="D6" s="44"/>
      <c r="E6" s="50"/>
      <c r="F6" s="508"/>
      <c r="G6" s="44"/>
      <c r="H6" s="44"/>
      <c r="I6" s="44"/>
      <c r="J6" s="54"/>
      <c r="K6" s="45"/>
    </row>
    <row r="7" spans="1:11" ht="15">
      <c r="A7" s="41" t="s">
        <v>150</v>
      </c>
      <c r="B7" s="14"/>
      <c r="C7" s="14"/>
      <c r="D7" s="14"/>
      <c r="E7" s="15"/>
      <c r="F7" s="509"/>
      <c r="G7" s="14"/>
      <c r="H7" s="14"/>
      <c r="I7" s="14"/>
      <c r="J7" s="15"/>
      <c r="K7" s="15"/>
    </row>
    <row r="8" spans="1:11" ht="15">
      <c r="A8" s="41" t="s">
        <v>151</v>
      </c>
      <c r="B8" s="14"/>
      <c r="C8" s="14"/>
      <c r="D8" s="14"/>
      <c r="E8" s="15"/>
      <c r="F8" s="509"/>
      <c r="G8" s="17"/>
      <c r="H8" s="17"/>
      <c r="I8" s="17"/>
      <c r="J8" s="18"/>
      <c r="K8" s="18"/>
    </row>
    <row r="9" spans="1:11" ht="15">
      <c r="A9" s="51" t="s">
        <v>152</v>
      </c>
      <c r="B9" s="17"/>
      <c r="C9" s="17"/>
      <c r="D9" s="17"/>
      <c r="E9" s="18"/>
      <c r="F9" s="509"/>
      <c r="G9" s="43"/>
      <c r="H9" s="43"/>
      <c r="I9" s="43"/>
      <c r="J9" s="45"/>
      <c r="K9" s="45"/>
    </row>
    <row r="10" spans="1:11" ht="15">
      <c r="A10" s="14" t="s">
        <v>153</v>
      </c>
      <c r="B10" s="14"/>
      <c r="C10" s="14"/>
      <c r="D10" s="14"/>
      <c r="E10" s="15"/>
      <c r="F10" s="509"/>
      <c r="G10" s="14"/>
      <c r="H10" s="14"/>
      <c r="I10" s="14"/>
      <c r="J10" s="15"/>
      <c r="K10" s="15"/>
    </row>
    <row r="11" spans="1:11" ht="15">
      <c r="A11" s="14" t="s">
        <v>154</v>
      </c>
      <c r="B11" s="14"/>
      <c r="C11" s="43"/>
      <c r="D11" s="43"/>
      <c r="E11" s="44"/>
      <c r="F11" s="510"/>
      <c r="G11" s="17"/>
      <c r="H11" s="17"/>
      <c r="I11" s="17"/>
      <c r="J11" s="18"/>
      <c r="K11" s="18"/>
    </row>
    <row r="12" spans="1:11" ht="15">
      <c r="A12" s="41" t="s">
        <v>155</v>
      </c>
      <c r="B12" s="14"/>
      <c r="C12" s="44"/>
      <c r="D12" s="44"/>
      <c r="E12" s="44"/>
      <c r="F12" s="510"/>
      <c r="G12" s="14"/>
      <c r="H12" s="14"/>
      <c r="I12" s="14"/>
      <c r="J12" s="15"/>
      <c r="K12" s="15"/>
    </row>
    <row r="13" spans="1:11" ht="15">
      <c r="A13" s="51" t="s">
        <v>156</v>
      </c>
      <c r="B13" s="17"/>
      <c r="C13" s="14"/>
      <c r="D13" s="14"/>
      <c r="E13" s="14"/>
      <c r="F13" s="510"/>
      <c r="G13" s="14"/>
      <c r="H13" s="14"/>
      <c r="I13" s="14"/>
      <c r="J13" s="15"/>
      <c r="K13" s="15"/>
    </row>
    <row r="14" spans="1:11" ht="15">
      <c r="A14" s="44" t="s">
        <v>157</v>
      </c>
      <c r="B14" s="43"/>
      <c r="C14" s="43"/>
      <c r="D14" s="43"/>
      <c r="E14" s="43"/>
      <c r="F14" s="510"/>
      <c r="G14" s="17"/>
      <c r="H14" s="17"/>
      <c r="I14" s="17"/>
      <c r="J14" s="18"/>
      <c r="K14" s="18"/>
    </row>
    <row r="15" spans="1:11" ht="15">
      <c r="A15" s="41" t="s">
        <v>158</v>
      </c>
      <c r="B15" s="14"/>
      <c r="C15" s="44"/>
      <c r="D15" s="44"/>
      <c r="E15" s="14"/>
      <c r="F15" s="510"/>
      <c r="G15" s="17"/>
      <c r="H15" s="17"/>
      <c r="I15" s="17"/>
      <c r="J15" s="18"/>
      <c r="K15" s="18"/>
    </row>
    <row r="16" spans="1:11" ht="15">
      <c r="A16" s="52" t="s">
        <v>159</v>
      </c>
      <c r="B16" s="17"/>
      <c r="C16" s="14"/>
      <c r="D16" s="14"/>
      <c r="E16" s="53"/>
      <c r="F16" s="511"/>
      <c r="G16" s="17"/>
      <c r="H16" s="17"/>
      <c r="I16" s="17"/>
      <c r="J16" s="18"/>
      <c r="K16" s="18"/>
    </row>
    <row r="17" spans="1:12" ht="30">
      <c r="A17" s="51"/>
      <c r="B17" s="43"/>
      <c r="C17" s="43"/>
      <c r="D17" s="44"/>
      <c r="E17" s="54"/>
      <c r="F17" s="55" t="s">
        <v>160</v>
      </c>
      <c r="G17" s="43"/>
      <c r="H17" s="43"/>
      <c r="I17" s="43"/>
      <c r="J17" s="45"/>
      <c r="K17" s="42"/>
      <c r="L17" s="56"/>
    </row>
    <row r="18" spans="1:11" ht="15">
      <c r="A18" s="512" t="s">
        <v>161</v>
      </c>
      <c r="B18" s="512"/>
      <c r="C18" s="512"/>
      <c r="D18" s="512"/>
      <c r="E18" s="512"/>
      <c r="F18" s="512"/>
      <c r="G18" s="512"/>
      <c r="H18" s="512"/>
      <c r="I18" s="512"/>
      <c r="J18" s="512"/>
      <c r="K18" s="57"/>
    </row>
    <row r="19" spans="1:10" ht="409.6" customHeight="1">
      <c r="A19" s="513" t="s">
        <v>181</v>
      </c>
      <c r="B19" s="514"/>
      <c r="C19" s="514"/>
      <c r="D19" s="514"/>
      <c r="E19" s="514"/>
      <c r="F19" s="514"/>
      <c r="G19" s="514"/>
      <c r="H19" s="514"/>
      <c r="I19" s="514"/>
      <c r="J19" s="514"/>
    </row>
  </sheetData>
  <mergeCells count="10">
    <mergeCell ref="F6:F16"/>
    <mergeCell ref="A18:J18"/>
    <mergeCell ref="A19:J19"/>
    <mergeCell ref="A1:J1"/>
    <mergeCell ref="A4:A5"/>
    <mergeCell ref="B4:B5"/>
    <mergeCell ref="C4:C5"/>
    <mergeCell ref="D4:D5"/>
    <mergeCell ref="E4:E5"/>
    <mergeCell ref="F4:K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F11"/>
  <sheetViews>
    <sheetView showGridLines="0" zoomScale="80" zoomScaleNormal="80" workbookViewId="0" topLeftCell="A1">
      <selection activeCell="C24" sqref="C24"/>
    </sheetView>
  </sheetViews>
  <sheetFormatPr defaultColWidth="11.57421875" defaultRowHeight="15"/>
  <cols>
    <col min="2" max="2" width="49.421875" style="0" customWidth="1"/>
    <col min="3" max="3" width="13.00390625" style="0" customWidth="1"/>
    <col min="6" max="6" width="46.7109375" style="0" bestFit="1" customWidth="1"/>
  </cols>
  <sheetData>
    <row r="3" spans="2:6" ht="15">
      <c r="B3" s="58" t="s">
        <v>37</v>
      </c>
      <c r="C3" s="186">
        <v>2022</v>
      </c>
      <c r="D3" s="46">
        <v>2023</v>
      </c>
      <c r="E3" s="218">
        <v>2024</v>
      </c>
      <c r="F3" s="95" t="s">
        <v>39</v>
      </c>
    </row>
    <row r="4" spans="2:6" ht="15">
      <c r="B4" s="14" t="s">
        <v>98</v>
      </c>
      <c r="C4" s="15"/>
      <c r="D4" s="388">
        <v>870.6370000000001</v>
      </c>
      <c r="E4" s="388">
        <v>679.4818031967777</v>
      </c>
      <c r="F4" s="15" t="s">
        <v>99</v>
      </c>
    </row>
    <row r="5" spans="2:6" ht="15">
      <c r="B5" s="131" t="s">
        <v>194</v>
      </c>
      <c r="C5" s="131"/>
      <c r="D5" s="389">
        <f>62.721+'RRF Grants'!G19</f>
        <v>179.97843992895204</v>
      </c>
      <c r="E5" s="389">
        <f>43.6759369241631+'RRF Grants'!H19</f>
        <v>141.0817990918505</v>
      </c>
      <c r="F5" s="132" t="s">
        <v>195</v>
      </c>
    </row>
    <row r="7" spans="2:6" ht="15">
      <c r="B7" s="458" t="s">
        <v>283</v>
      </c>
      <c r="C7" s="459"/>
      <c r="D7" s="459"/>
      <c r="E7" s="459"/>
      <c r="F7" s="460"/>
    </row>
    <row r="8" spans="2:6" ht="15">
      <c r="B8" s="461"/>
      <c r="C8" s="462"/>
      <c r="D8" s="462"/>
      <c r="E8" s="462"/>
      <c r="F8" s="463"/>
    </row>
    <row r="9" spans="2:6" ht="15">
      <c r="B9" s="461"/>
      <c r="C9" s="462"/>
      <c r="D9" s="462"/>
      <c r="E9" s="462"/>
      <c r="F9" s="463"/>
    </row>
    <row r="10" spans="2:6" ht="15">
      <c r="B10" s="461"/>
      <c r="C10" s="462"/>
      <c r="D10" s="462"/>
      <c r="E10" s="462"/>
      <c r="F10" s="463"/>
    </row>
    <row r="11" spans="2:6" ht="15">
      <c r="B11" s="464"/>
      <c r="C11" s="465"/>
      <c r="D11" s="465"/>
      <c r="E11" s="465"/>
      <c r="F11" s="466"/>
    </row>
  </sheetData>
  <mergeCells count="1">
    <mergeCell ref="B7:F11"/>
  </mergeCells>
  <printOptions/>
  <pageMargins left="0.7" right="0.7" top="0.75" bottom="0.75" header="0.3" footer="0.3"/>
  <pageSetup fitToHeight="1" fitToWidth="1" horizontalDpi="600" verticalDpi="600" orientation="portrait" paperSize="9" scale="64" r:id="rId1"/>
  <ignoredErrors>
    <ignoredError sqref="D5:E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29"/>
  <sheetViews>
    <sheetView showGridLines="0" zoomScale="80" zoomScaleNormal="80" workbookViewId="0" topLeftCell="A1">
      <selection activeCell="D2" sqref="D2"/>
    </sheetView>
  </sheetViews>
  <sheetFormatPr defaultColWidth="8.8515625" defaultRowHeight="15"/>
  <cols>
    <col min="1" max="1" width="5.57421875" style="0" customWidth="1"/>
    <col min="2" max="2" width="11.00390625" style="0" customWidth="1"/>
    <col min="3" max="3" width="56.421875" style="0" customWidth="1"/>
    <col min="4" max="4" width="16.00390625" style="0" customWidth="1"/>
    <col min="5" max="5" width="14.140625" style="0" customWidth="1"/>
    <col min="6" max="6" width="12.57421875" style="420" customWidth="1"/>
    <col min="7" max="7" width="12.7109375" style="0" customWidth="1"/>
    <col min="8" max="8" width="10.140625" style="0" customWidth="1"/>
    <col min="9" max="9" width="12.8515625" style="0" customWidth="1"/>
    <col min="10" max="10" width="6.7109375" style="0" customWidth="1"/>
    <col min="11" max="11" width="12.8515625" style="0" customWidth="1"/>
    <col min="12" max="12" width="8.57421875" style="339" customWidth="1"/>
    <col min="13" max="13" width="6.7109375" style="339" customWidth="1"/>
    <col min="14" max="15" width="8.8515625" style="339" customWidth="1"/>
  </cols>
  <sheetData>
    <row r="1" spans="1:9" ht="15">
      <c r="A1" s="532" t="s">
        <v>285</v>
      </c>
      <c r="B1" s="532"/>
      <c r="C1" s="532"/>
      <c r="D1" s="532"/>
      <c r="E1" s="532"/>
      <c r="F1" s="532"/>
      <c r="G1" s="532"/>
      <c r="H1" s="532"/>
      <c r="I1" s="532"/>
    </row>
    <row r="2" spans="1:9" ht="15">
      <c r="A2" s="9"/>
      <c r="B2" s="9"/>
      <c r="C2" s="9"/>
      <c r="D2" s="9"/>
      <c r="E2" s="9"/>
      <c r="F2" s="414"/>
      <c r="G2" s="9"/>
      <c r="H2" s="9"/>
      <c r="I2" s="9"/>
    </row>
    <row r="3" spans="1:9" ht="15">
      <c r="A3" s="237"/>
      <c r="B3" s="535" t="s">
        <v>289</v>
      </c>
      <c r="C3" s="535"/>
      <c r="D3" s="535"/>
      <c r="E3" s="535"/>
      <c r="F3" s="535"/>
      <c r="G3" s="535"/>
      <c r="H3" s="237"/>
      <c r="I3" s="237"/>
    </row>
    <row r="4" spans="1:9" ht="15">
      <c r="A4" s="237"/>
      <c r="B4" s="237"/>
      <c r="C4" s="237"/>
      <c r="D4" s="237"/>
      <c r="E4" s="237"/>
      <c r="F4" s="414"/>
      <c r="G4" s="237"/>
      <c r="H4" s="237"/>
      <c r="I4" s="237"/>
    </row>
    <row r="5" spans="2:15" s="231" customFormat="1" ht="15" customHeight="1">
      <c r="B5" s="535" t="s">
        <v>280</v>
      </c>
      <c r="C5" s="535"/>
      <c r="D5" s="535"/>
      <c r="E5" s="535"/>
      <c r="F5" s="535"/>
      <c r="G5" s="535"/>
      <c r="L5" s="426"/>
      <c r="M5" s="426"/>
      <c r="N5" s="426"/>
      <c r="O5" s="426"/>
    </row>
    <row r="6" spans="2:15" s="231" customFormat="1" ht="15" customHeight="1">
      <c r="B6" s="536" t="s">
        <v>292</v>
      </c>
      <c r="C6" s="536"/>
      <c r="D6" s="536"/>
      <c r="E6" s="536"/>
      <c r="F6" s="536"/>
      <c r="L6" s="426"/>
      <c r="M6" s="426"/>
      <c r="N6" s="426"/>
      <c r="O6" s="426"/>
    </row>
    <row r="7" spans="2:15" s="231" customFormat="1" ht="15" customHeight="1">
      <c r="B7" s="242"/>
      <c r="C7" s="242"/>
      <c r="D7" s="242"/>
      <c r="E7" s="242"/>
      <c r="F7" s="415"/>
      <c r="L7" s="426"/>
      <c r="M7" s="426"/>
      <c r="N7" s="426"/>
      <c r="O7" s="426"/>
    </row>
    <row r="8" spans="2:15" s="231" customFormat="1" ht="15" customHeight="1">
      <c r="B8" s="536" t="s">
        <v>294</v>
      </c>
      <c r="C8" s="536"/>
      <c r="D8" s="536"/>
      <c r="E8" s="536"/>
      <c r="F8" s="536"/>
      <c r="G8" s="536"/>
      <c r="H8" s="243"/>
      <c r="L8" s="426"/>
      <c r="M8" s="426"/>
      <c r="N8" s="426"/>
      <c r="O8" s="426"/>
    </row>
    <row r="9" spans="2:15" s="231" customFormat="1" ht="15" customHeight="1">
      <c r="B9" s="243"/>
      <c r="C9" s="243"/>
      <c r="D9" s="243"/>
      <c r="E9" s="243"/>
      <c r="F9" s="416"/>
      <c r="G9" s="243"/>
      <c r="H9" s="243"/>
      <c r="L9" s="426"/>
      <c r="M9" s="426"/>
      <c r="N9" s="426"/>
      <c r="O9" s="426"/>
    </row>
    <row r="10" spans="2:15" s="231" customFormat="1" ht="15" customHeight="1">
      <c r="B10" s="536" t="s">
        <v>305</v>
      </c>
      <c r="C10" s="536"/>
      <c r="D10" s="536"/>
      <c r="E10" s="536"/>
      <c r="F10" s="536"/>
      <c r="G10" s="536"/>
      <c r="H10" s="243"/>
      <c r="L10" s="426"/>
      <c r="M10" s="426"/>
      <c r="N10" s="426"/>
      <c r="O10" s="426"/>
    </row>
    <row r="11" spans="2:15" s="231" customFormat="1" ht="15" customHeight="1">
      <c r="B11" s="536" t="s">
        <v>293</v>
      </c>
      <c r="C11" s="536"/>
      <c r="D11" s="536"/>
      <c r="E11" s="536"/>
      <c r="F11" s="536"/>
      <c r="G11" s="536"/>
      <c r="H11" s="243"/>
      <c r="L11" s="426"/>
      <c r="M11" s="426"/>
      <c r="N11" s="426"/>
      <c r="O11" s="426"/>
    </row>
    <row r="12" spans="2:15" s="231" customFormat="1" ht="15" customHeight="1">
      <c r="B12" s="243"/>
      <c r="C12" s="243"/>
      <c r="D12" s="243"/>
      <c r="E12" s="243"/>
      <c r="F12" s="416"/>
      <c r="G12" s="243"/>
      <c r="H12" s="243"/>
      <c r="L12" s="426"/>
      <c r="M12" s="426"/>
      <c r="N12" s="426"/>
      <c r="O12" s="426"/>
    </row>
    <row r="13" spans="1:9" ht="34.5" customHeight="1">
      <c r="A13" s="9"/>
      <c r="B13" s="534" t="s">
        <v>271</v>
      </c>
      <c r="C13" s="534"/>
      <c r="D13" s="534"/>
      <c r="E13" s="534"/>
      <c r="F13" s="534"/>
      <c r="G13" s="534"/>
      <c r="H13" s="534"/>
      <c r="I13" s="9"/>
    </row>
    <row r="14" spans="1:9" ht="15">
      <c r="A14" s="9"/>
      <c r="B14" s="12"/>
      <c r="C14" s="12"/>
      <c r="D14" s="12"/>
      <c r="E14" s="12"/>
      <c r="F14" s="414"/>
      <c r="G14" s="12"/>
      <c r="H14" s="12"/>
      <c r="I14" s="12"/>
    </row>
    <row r="15" spans="1:15" ht="52.15" customHeight="1">
      <c r="A15" s="5"/>
      <c r="B15" s="196" t="s">
        <v>255</v>
      </c>
      <c r="C15" s="196" t="s">
        <v>103</v>
      </c>
      <c r="D15" s="196" t="s">
        <v>104</v>
      </c>
      <c r="E15" s="196" t="s">
        <v>105</v>
      </c>
      <c r="F15" s="349" t="s">
        <v>106</v>
      </c>
      <c r="G15" s="196" t="s">
        <v>107</v>
      </c>
      <c r="H15" s="196" t="s">
        <v>108</v>
      </c>
      <c r="I15" s="196" t="s">
        <v>109</v>
      </c>
      <c r="J15" s="196" t="s">
        <v>110</v>
      </c>
      <c r="K15" s="196">
        <v>2023</v>
      </c>
      <c r="L15" s="349">
        <v>2024</v>
      </c>
      <c r="M15" s="349">
        <v>2025</v>
      </c>
      <c r="N15" s="349">
        <v>2026</v>
      </c>
      <c r="O15" s="427" t="s">
        <v>159</v>
      </c>
    </row>
    <row r="16" spans="1:15" ht="15">
      <c r="A16" s="537" t="s">
        <v>306</v>
      </c>
      <c r="B16" s="538"/>
      <c r="C16" s="538"/>
      <c r="D16" s="538"/>
      <c r="E16" s="538"/>
      <c r="F16" s="538"/>
      <c r="G16" s="538"/>
      <c r="H16" s="538"/>
      <c r="I16" s="538"/>
      <c r="J16" s="538"/>
      <c r="K16" s="538"/>
      <c r="L16" s="538"/>
      <c r="M16" s="538"/>
      <c r="N16" s="538"/>
      <c r="O16" s="539"/>
    </row>
    <row r="17" spans="1:15" ht="15">
      <c r="A17" s="410"/>
      <c r="B17" s="410"/>
      <c r="C17" s="260" t="s">
        <v>365</v>
      </c>
      <c r="D17" s="410" t="s">
        <v>637</v>
      </c>
      <c r="E17" s="410">
        <v>2021</v>
      </c>
      <c r="F17" s="417" t="s">
        <v>186</v>
      </c>
      <c r="G17" s="411" t="s">
        <v>117</v>
      </c>
      <c r="H17" s="410"/>
      <c r="I17" s="410" t="s">
        <v>114</v>
      </c>
      <c r="J17" s="411" t="s">
        <v>115</v>
      </c>
      <c r="K17" s="410"/>
      <c r="L17" s="428">
        <v>-91.668</v>
      </c>
      <c r="M17" s="428"/>
      <c r="N17" s="428"/>
      <c r="O17" s="428"/>
    </row>
    <row r="18" spans="1:15" ht="15">
      <c r="A18" s="410"/>
      <c r="B18" s="410"/>
      <c r="C18" s="260" t="s">
        <v>366</v>
      </c>
      <c r="D18" s="410" t="s">
        <v>522</v>
      </c>
      <c r="E18" s="410">
        <v>2020</v>
      </c>
      <c r="F18" s="417" t="s">
        <v>186</v>
      </c>
      <c r="G18" s="411" t="s">
        <v>117</v>
      </c>
      <c r="H18" s="410"/>
      <c r="I18" s="410" t="s">
        <v>114</v>
      </c>
      <c r="J18" s="411" t="s">
        <v>115</v>
      </c>
      <c r="K18" s="410"/>
      <c r="L18" s="428">
        <v>-0.859</v>
      </c>
      <c r="M18" s="428"/>
      <c r="N18" s="428"/>
      <c r="O18" s="428"/>
    </row>
    <row r="19" spans="1:15" ht="15">
      <c r="A19" s="410"/>
      <c r="B19" s="410"/>
      <c r="C19" s="260" t="s">
        <v>372</v>
      </c>
      <c r="D19" s="410" t="s">
        <v>549</v>
      </c>
      <c r="E19" s="410">
        <v>2020</v>
      </c>
      <c r="F19" s="417" t="s">
        <v>116</v>
      </c>
      <c r="G19" s="411" t="s">
        <v>117</v>
      </c>
      <c r="H19" s="410"/>
      <c r="I19" s="410" t="s">
        <v>114</v>
      </c>
      <c r="J19" s="411" t="s">
        <v>115</v>
      </c>
      <c r="K19" s="410"/>
      <c r="L19" s="428">
        <v>1.009</v>
      </c>
      <c r="M19" s="428"/>
      <c r="N19" s="428"/>
      <c r="O19" s="428"/>
    </row>
    <row r="20" spans="1:15" ht="15">
      <c r="A20" s="410"/>
      <c r="B20" s="410"/>
      <c r="C20" s="260" t="s">
        <v>367</v>
      </c>
      <c r="D20" s="410" t="s">
        <v>521</v>
      </c>
      <c r="E20" s="410">
        <v>2020</v>
      </c>
      <c r="F20" s="417" t="s">
        <v>130</v>
      </c>
      <c r="G20" s="411" t="s">
        <v>117</v>
      </c>
      <c r="H20" s="410"/>
      <c r="I20" s="410" t="s">
        <v>114</v>
      </c>
      <c r="J20" s="411" t="s">
        <v>115</v>
      </c>
      <c r="K20" s="410"/>
      <c r="L20" s="428">
        <v>-15.964</v>
      </c>
      <c r="M20" s="428"/>
      <c r="N20" s="428"/>
      <c r="O20" s="428"/>
    </row>
    <row r="21" spans="1:15" ht="15">
      <c r="A21" s="410"/>
      <c r="B21" s="410"/>
      <c r="C21" s="260" t="s">
        <v>368</v>
      </c>
      <c r="D21" s="410" t="s">
        <v>521</v>
      </c>
      <c r="E21" s="410">
        <v>2020</v>
      </c>
      <c r="F21" s="417" t="s">
        <v>132</v>
      </c>
      <c r="G21" s="411" t="s">
        <v>117</v>
      </c>
      <c r="H21" s="410"/>
      <c r="I21" s="410" t="s">
        <v>114</v>
      </c>
      <c r="J21" s="411" t="s">
        <v>115</v>
      </c>
      <c r="K21" s="410"/>
      <c r="L21" s="428">
        <v>-2.44</v>
      </c>
      <c r="M21" s="428"/>
      <c r="N21" s="428"/>
      <c r="O21" s="428"/>
    </row>
    <row r="22" spans="1:15" ht="15">
      <c r="A22" s="410"/>
      <c r="B22" s="410"/>
      <c r="C22" s="260" t="s">
        <v>638</v>
      </c>
      <c r="D22" s="410" t="s">
        <v>557</v>
      </c>
      <c r="E22" s="410">
        <v>2021</v>
      </c>
      <c r="F22" s="417" t="s">
        <v>130</v>
      </c>
      <c r="G22" s="411" t="s">
        <v>117</v>
      </c>
      <c r="H22" s="410"/>
      <c r="I22" s="410" t="s">
        <v>114</v>
      </c>
      <c r="J22" s="411" t="s">
        <v>115</v>
      </c>
      <c r="K22" s="410"/>
      <c r="L22" s="428">
        <v>-1.417</v>
      </c>
      <c r="M22" s="428"/>
      <c r="N22" s="428"/>
      <c r="O22" s="428"/>
    </row>
    <row r="23" spans="1:15" ht="15">
      <c r="A23" s="410"/>
      <c r="B23" s="410"/>
      <c r="C23" s="260" t="s">
        <v>639</v>
      </c>
      <c r="D23" s="410" t="s">
        <v>558</v>
      </c>
      <c r="E23" s="410">
        <v>2020</v>
      </c>
      <c r="F23" s="417" t="s">
        <v>130</v>
      </c>
      <c r="G23" s="411" t="s">
        <v>117</v>
      </c>
      <c r="H23" s="410"/>
      <c r="I23" s="410" t="s">
        <v>114</v>
      </c>
      <c r="J23" s="411" t="s">
        <v>115</v>
      </c>
      <c r="K23" s="410"/>
      <c r="L23" s="428">
        <v>-1.25</v>
      </c>
      <c r="M23" s="428"/>
      <c r="N23" s="428"/>
      <c r="O23" s="428"/>
    </row>
    <row r="24" spans="1:15" ht="15">
      <c r="A24" s="410"/>
      <c r="B24" s="410"/>
      <c r="C24" s="260" t="s">
        <v>640</v>
      </c>
      <c r="D24" s="410" t="s">
        <v>559</v>
      </c>
      <c r="E24" s="410">
        <v>2020</v>
      </c>
      <c r="F24" s="417" t="s">
        <v>130</v>
      </c>
      <c r="G24" s="411" t="s">
        <v>117</v>
      </c>
      <c r="H24" s="410"/>
      <c r="I24" s="410" t="s">
        <v>114</v>
      </c>
      <c r="J24" s="411" t="s">
        <v>115</v>
      </c>
      <c r="K24" s="410"/>
      <c r="L24" s="428">
        <v>-7</v>
      </c>
      <c r="M24" s="428"/>
      <c r="N24" s="428"/>
      <c r="O24" s="428"/>
    </row>
    <row r="25" spans="1:15" ht="15">
      <c r="A25" s="410"/>
      <c r="B25" s="410"/>
      <c r="C25" s="260" t="s">
        <v>641</v>
      </c>
      <c r="D25" s="410" t="s">
        <v>560</v>
      </c>
      <c r="E25" s="410">
        <v>2020</v>
      </c>
      <c r="F25" s="417" t="s">
        <v>130</v>
      </c>
      <c r="G25" s="411" t="s">
        <v>117</v>
      </c>
      <c r="H25" s="410"/>
      <c r="I25" s="410" t="s">
        <v>114</v>
      </c>
      <c r="J25" s="411" t="s">
        <v>115</v>
      </c>
      <c r="K25" s="410"/>
      <c r="L25" s="428">
        <v>-20.396</v>
      </c>
      <c r="M25" s="428"/>
      <c r="N25" s="428"/>
      <c r="O25" s="428"/>
    </row>
    <row r="26" spans="1:15" ht="15">
      <c r="A26" s="410"/>
      <c r="B26" s="410"/>
      <c r="C26" s="260" t="s">
        <v>642</v>
      </c>
      <c r="D26" s="410" t="s">
        <v>561</v>
      </c>
      <c r="E26" s="410">
        <v>2020</v>
      </c>
      <c r="F26" s="417" t="s">
        <v>191</v>
      </c>
      <c r="G26" s="411" t="s">
        <v>117</v>
      </c>
      <c r="H26" s="410"/>
      <c r="I26" s="410" t="s">
        <v>114</v>
      </c>
      <c r="J26" s="411" t="s">
        <v>115</v>
      </c>
      <c r="K26" s="410"/>
      <c r="L26" s="428">
        <v>-16.19</v>
      </c>
      <c r="M26" s="428"/>
      <c r="N26" s="428"/>
      <c r="O26" s="428"/>
    </row>
    <row r="27" spans="1:15" ht="15">
      <c r="A27" s="410"/>
      <c r="B27" s="410"/>
      <c r="C27" s="260" t="s">
        <v>369</v>
      </c>
      <c r="D27" s="410" t="s">
        <v>554</v>
      </c>
      <c r="E27" s="410">
        <v>2020</v>
      </c>
      <c r="F27" s="417" t="s">
        <v>130</v>
      </c>
      <c r="G27" s="411" t="s">
        <v>117</v>
      </c>
      <c r="H27" s="410"/>
      <c r="I27" s="410" t="s">
        <v>114</v>
      </c>
      <c r="J27" s="411" t="s">
        <v>115</v>
      </c>
      <c r="K27" s="410"/>
      <c r="L27" s="428">
        <v>-2.129</v>
      </c>
      <c r="M27" s="428"/>
      <c r="N27" s="428"/>
      <c r="O27" s="428"/>
    </row>
    <row r="28" spans="1:15" ht="15">
      <c r="A28" s="410"/>
      <c r="B28" s="410"/>
      <c r="C28" s="260" t="s">
        <v>370</v>
      </c>
      <c r="D28" s="410" t="s">
        <v>562</v>
      </c>
      <c r="E28" s="410">
        <v>2020</v>
      </c>
      <c r="F28" s="417" t="s">
        <v>186</v>
      </c>
      <c r="G28" s="411" t="s">
        <v>117</v>
      </c>
      <c r="H28" s="410"/>
      <c r="I28" s="410" t="s">
        <v>114</v>
      </c>
      <c r="J28" s="411" t="s">
        <v>115</v>
      </c>
      <c r="K28" s="410"/>
      <c r="L28" s="428">
        <v>-1.8</v>
      </c>
      <c r="M28" s="428"/>
      <c r="N28" s="428"/>
      <c r="O28" s="428"/>
    </row>
    <row r="29" spans="1:15" ht="15">
      <c r="A29" s="410"/>
      <c r="B29" s="410"/>
      <c r="C29" s="260" t="s">
        <v>643</v>
      </c>
      <c r="D29" s="410" t="s">
        <v>644</v>
      </c>
      <c r="E29" s="410">
        <v>2020</v>
      </c>
      <c r="F29" s="417" t="s">
        <v>186</v>
      </c>
      <c r="G29" s="411" t="s">
        <v>117</v>
      </c>
      <c r="H29" s="410"/>
      <c r="I29" s="410" t="s">
        <v>114</v>
      </c>
      <c r="J29" s="411" t="s">
        <v>115</v>
      </c>
      <c r="K29" s="410"/>
      <c r="L29" s="428">
        <v>-6.676</v>
      </c>
      <c r="M29" s="428"/>
      <c r="N29" s="428"/>
      <c r="O29" s="428"/>
    </row>
    <row r="30" spans="1:15" ht="15">
      <c r="A30" s="410"/>
      <c r="B30" s="410"/>
      <c r="C30" s="260" t="s">
        <v>645</v>
      </c>
      <c r="D30" s="410" t="s">
        <v>555</v>
      </c>
      <c r="E30" s="410">
        <v>2020</v>
      </c>
      <c r="F30" s="417" t="s">
        <v>130</v>
      </c>
      <c r="G30" s="411" t="s">
        <v>117</v>
      </c>
      <c r="H30" s="410"/>
      <c r="I30" s="410" t="s">
        <v>114</v>
      </c>
      <c r="J30" s="411" t="s">
        <v>115</v>
      </c>
      <c r="K30" s="410"/>
      <c r="L30" s="428">
        <v>-2.4</v>
      </c>
      <c r="M30" s="428"/>
      <c r="N30" s="428"/>
      <c r="O30" s="428"/>
    </row>
    <row r="31" spans="1:15" ht="15">
      <c r="A31" s="410"/>
      <c r="B31" s="410"/>
      <c r="C31" s="260" t="s">
        <v>646</v>
      </c>
      <c r="D31" s="410" t="s">
        <v>556</v>
      </c>
      <c r="E31" s="410">
        <v>2020</v>
      </c>
      <c r="F31" s="417" t="s">
        <v>132</v>
      </c>
      <c r="G31" s="411" t="s">
        <v>117</v>
      </c>
      <c r="H31" s="410"/>
      <c r="I31" s="410" t="s">
        <v>114</v>
      </c>
      <c r="J31" s="411" t="s">
        <v>115</v>
      </c>
      <c r="K31" s="410"/>
      <c r="L31" s="428">
        <v>-3</v>
      </c>
      <c r="M31" s="428"/>
      <c r="N31" s="428"/>
      <c r="O31" s="428"/>
    </row>
    <row r="32" spans="1:15" ht="15">
      <c r="A32" s="410"/>
      <c r="B32" s="410"/>
      <c r="C32" s="260" t="s">
        <v>371</v>
      </c>
      <c r="D32" s="410" t="s">
        <v>310</v>
      </c>
      <c r="E32" s="410">
        <v>2020</v>
      </c>
      <c r="F32" s="417" t="s">
        <v>112</v>
      </c>
      <c r="G32" s="411" t="s">
        <v>117</v>
      </c>
      <c r="H32" s="410"/>
      <c r="I32" s="410" t="s">
        <v>114</v>
      </c>
      <c r="J32" s="411" t="s">
        <v>115</v>
      </c>
      <c r="K32" s="410"/>
      <c r="L32" s="428">
        <v>1.92</v>
      </c>
      <c r="M32" s="428"/>
      <c r="N32" s="428"/>
      <c r="O32" s="428"/>
    </row>
    <row r="33" spans="1:15" ht="15">
      <c r="A33" s="410"/>
      <c r="B33" s="410"/>
      <c r="C33" s="260"/>
      <c r="D33" s="410"/>
      <c r="E33" s="410"/>
      <c r="F33" s="417"/>
      <c r="G33" s="411"/>
      <c r="H33" s="410"/>
      <c r="I33" s="410"/>
      <c r="J33" s="411"/>
      <c r="K33" s="410"/>
      <c r="L33" s="428"/>
      <c r="M33" s="428"/>
      <c r="N33" s="428"/>
      <c r="O33" s="428"/>
    </row>
    <row r="34" spans="1:15" ht="15">
      <c r="A34" s="521" t="s">
        <v>311</v>
      </c>
      <c r="B34" s="522"/>
      <c r="C34" s="522"/>
      <c r="D34" s="522"/>
      <c r="E34" s="522"/>
      <c r="F34" s="522"/>
      <c r="G34" s="522"/>
      <c r="H34" s="522"/>
      <c r="I34" s="522"/>
      <c r="J34" s="522"/>
      <c r="K34" s="522"/>
      <c r="L34" s="522"/>
      <c r="M34" s="522"/>
      <c r="N34" s="522"/>
      <c r="O34" s="523"/>
    </row>
    <row r="35" spans="1:15" ht="15">
      <c r="A35" s="410"/>
      <c r="B35" s="410"/>
      <c r="C35" s="260" t="s">
        <v>378</v>
      </c>
      <c r="D35" s="410" t="s">
        <v>550</v>
      </c>
      <c r="E35" s="410">
        <v>2022</v>
      </c>
      <c r="F35" s="417" t="s">
        <v>190</v>
      </c>
      <c r="G35" s="411" t="s">
        <v>117</v>
      </c>
      <c r="H35" s="410"/>
      <c r="I35" s="410" t="s">
        <v>114</v>
      </c>
      <c r="J35" s="411" t="s">
        <v>115</v>
      </c>
      <c r="K35" s="410"/>
      <c r="L35" s="428">
        <v>-5</v>
      </c>
      <c r="M35" s="428"/>
      <c r="N35" s="428"/>
      <c r="O35" s="428"/>
    </row>
    <row r="36" spans="1:15" ht="15">
      <c r="A36" s="410"/>
      <c r="B36" s="410"/>
      <c r="C36" s="260" t="s">
        <v>373</v>
      </c>
      <c r="D36" s="410" t="s">
        <v>564</v>
      </c>
      <c r="E36" s="410">
        <v>2023</v>
      </c>
      <c r="F36" s="417" t="s">
        <v>188</v>
      </c>
      <c r="G36" s="411" t="s">
        <v>117</v>
      </c>
      <c r="H36" s="410"/>
      <c r="I36" s="410" t="s">
        <v>114</v>
      </c>
      <c r="J36" s="411" t="s">
        <v>115</v>
      </c>
      <c r="K36" s="410"/>
      <c r="L36" s="428">
        <v>-70</v>
      </c>
      <c r="M36" s="428"/>
      <c r="N36" s="428"/>
      <c r="O36" s="428"/>
    </row>
    <row r="37" spans="1:15" ht="15">
      <c r="A37" s="410"/>
      <c r="B37" s="410"/>
      <c r="C37" s="260" t="s">
        <v>379</v>
      </c>
      <c r="D37" s="410" t="s">
        <v>337</v>
      </c>
      <c r="E37" s="410">
        <v>2024</v>
      </c>
      <c r="F37" s="417" t="s">
        <v>112</v>
      </c>
      <c r="G37" s="411" t="s">
        <v>117</v>
      </c>
      <c r="H37" s="410"/>
      <c r="I37" s="410" t="s">
        <v>114</v>
      </c>
      <c r="J37" s="411" t="s">
        <v>115</v>
      </c>
      <c r="K37" s="410"/>
      <c r="L37" s="428">
        <v>35</v>
      </c>
      <c r="M37" s="428"/>
      <c r="N37" s="428"/>
      <c r="O37" s="428"/>
    </row>
    <row r="38" spans="1:15" ht="15">
      <c r="A38" s="410"/>
      <c r="B38" s="410"/>
      <c r="C38" s="260" t="s">
        <v>320</v>
      </c>
      <c r="D38" s="410" t="s">
        <v>321</v>
      </c>
      <c r="E38" s="410">
        <v>2023</v>
      </c>
      <c r="F38" s="417" t="s">
        <v>340</v>
      </c>
      <c r="G38" s="411" t="s">
        <v>117</v>
      </c>
      <c r="H38" s="410"/>
      <c r="I38" s="410" t="s">
        <v>114</v>
      </c>
      <c r="J38" s="411" t="s">
        <v>115</v>
      </c>
      <c r="K38" s="410"/>
      <c r="L38" s="428">
        <v>-4.5</v>
      </c>
      <c r="M38" s="428"/>
      <c r="N38" s="428"/>
      <c r="O38" s="428"/>
    </row>
    <row r="39" spans="1:15" ht="15">
      <c r="A39" s="410"/>
      <c r="B39" s="410"/>
      <c r="C39" s="260" t="s">
        <v>320</v>
      </c>
      <c r="D39" s="410" t="s">
        <v>321</v>
      </c>
      <c r="E39" s="410">
        <v>2023</v>
      </c>
      <c r="F39" s="417" t="s">
        <v>116</v>
      </c>
      <c r="G39" s="411" t="s">
        <v>117</v>
      </c>
      <c r="H39" s="410"/>
      <c r="I39" s="410" t="s">
        <v>114</v>
      </c>
      <c r="J39" s="411" t="s">
        <v>115</v>
      </c>
      <c r="K39" s="410"/>
      <c r="L39" s="428">
        <v>0.5</v>
      </c>
      <c r="M39" s="428"/>
      <c r="N39" s="428"/>
      <c r="O39" s="428"/>
    </row>
    <row r="40" spans="1:15" ht="15">
      <c r="A40" s="410"/>
      <c r="B40" s="410"/>
      <c r="C40" s="260" t="s">
        <v>374</v>
      </c>
      <c r="D40" s="410" t="s">
        <v>551</v>
      </c>
      <c r="E40" s="410">
        <v>2022</v>
      </c>
      <c r="F40" s="417" t="s">
        <v>130</v>
      </c>
      <c r="G40" s="411" t="s">
        <v>117</v>
      </c>
      <c r="H40" s="410"/>
      <c r="I40" s="410" t="s">
        <v>114</v>
      </c>
      <c r="J40" s="411" t="s">
        <v>115</v>
      </c>
      <c r="K40" s="410"/>
      <c r="L40" s="428">
        <v>-4.231</v>
      </c>
      <c r="M40" s="428"/>
      <c r="N40" s="428"/>
      <c r="O40" s="428"/>
    </row>
    <row r="41" spans="1:15" ht="15">
      <c r="A41" s="410"/>
      <c r="B41" s="410"/>
      <c r="C41" s="260" t="s">
        <v>375</v>
      </c>
      <c r="D41" s="410" t="s">
        <v>432</v>
      </c>
      <c r="E41" s="410">
        <v>2022</v>
      </c>
      <c r="F41" s="417" t="s">
        <v>186</v>
      </c>
      <c r="G41" s="411" t="s">
        <v>117</v>
      </c>
      <c r="H41" s="410"/>
      <c r="I41" s="410" t="s">
        <v>114</v>
      </c>
      <c r="J41" s="411" t="s">
        <v>115</v>
      </c>
      <c r="K41" s="410"/>
      <c r="L41" s="428">
        <v>-21.502</v>
      </c>
      <c r="M41" s="428"/>
      <c r="N41" s="428"/>
      <c r="O41" s="428"/>
    </row>
    <row r="42" spans="1:15" ht="15">
      <c r="A42" s="410"/>
      <c r="B42" s="410"/>
      <c r="C42" s="412" t="s">
        <v>376</v>
      </c>
      <c r="D42" s="410" t="s">
        <v>552</v>
      </c>
      <c r="E42" s="410">
        <v>2022</v>
      </c>
      <c r="F42" s="417" t="s">
        <v>186</v>
      </c>
      <c r="G42" s="411" t="s">
        <v>117</v>
      </c>
      <c r="H42" s="410"/>
      <c r="I42" s="410" t="s">
        <v>114</v>
      </c>
      <c r="J42" s="411" t="s">
        <v>115</v>
      </c>
      <c r="K42" s="410"/>
      <c r="L42" s="428">
        <v>-13.45</v>
      </c>
      <c r="M42" s="428"/>
      <c r="N42" s="428"/>
      <c r="O42" s="428"/>
    </row>
    <row r="43" spans="1:15" ht="15">
      <c r="A43" s="410"/>
      <c r="B43" s="410"/>
      <c r="C43" s="260" t="s">
        <v>377</v>
      </c>
      <c r="D43" s="410" t="s">
        <v>553</v>
      </c>
      <c r="E43" s="410">
        <v>2022</v>
      </c>
      <c r="F43" s="417" t="s">
        <v>190</v>
      </c>
      <c r="G43" s="411" t="s">
        <v>117</v>
      </c>
      <c r="H43" s="410"/>
      <c r="I43" s="410" t="s">
        <v>114</v>
      </c>
      <c r="J43" s="411" t="s">
        <v>115</v>
      </c>
      <c r="K43" s="410"/>
      <c r="L43" s="428">
        <v>-12</v>
      </c>
      <c r="M43" s="428"/>
      <c r="N43" s="428"/>
      <c r="O43" s="428"/>
    </row>
    <row r="44" spans="1:15" ht="15">
      <c r="A44" s="410"/>
      <c r="B44" s="410"/>
      <c r="C44" s="260" t="s">
        <v>380</v>
      </c>
      <c r="D44" s="410" t="s">
        <v>545</v>
      </c>
      <c r="E44" s="410">
        <v>2024</v>
      </c>
      <c r="F44" s="417" t="s">
        <v>189</v>
      </c>
      <c r="G44" s="411" t="s">
        <v>113</v>
      </c>
      <c r="H44" s="410" t="s">
        <v>129</v>
      </c>
      <c r="I44" s="410" t="s">
        <v>114</v>
      </c>
      <c r="J44" s="411" t="s">
        <v>115</v>
      </c>
      <c r="K44" s="410"/>
      <c r="L44" s="428">
        <v>-34</v>
      </c>
      <c r="M44" s="428">
        <v>34</v>
      </c>
      <c r="N44" s="428"/>
      <c r="O44" s="428"/>
    </row>
    <row r="45" spans="1:15" ht="15">
      <c r="A45" s="410"/>
      <c r="B45" s="410"/>
      <c r="C45" s="260" t="s">
        <v>381</v>
      </c>
      <c r="D45" s="410" t="s">
        <v>548</v>
      </c>
      <c r="E45" s="410">
        <v>2024</v>
      </c>
      <c r="F45" s="417" t="s">
        <v>130</v>
      </c>
      <c r="G45" s="411" t="s">
        <v>117</v>
      </c>
      <c r="H45" s="410"/>
      <c r="I45" s="410" t="s">
        <v>114</v>
      </c>
      <c r="J45" s="411" t="s">
        <v>115</v>
      </c>
      <c r="K45" s="410"/>
      <c r="L45" s="428">
        <v>-2.556</v>
      </c>
      <c r="M45" s="428"/>
      <c r="N45" s="428"/>
      <c r="O45" s="428"/>
    </row>
    <row r="46" spans="1:15" ht="15">
      <c r="A46" s="410"/>
      <c r="B46" s="410"/>
      <c r="C46" s="260" t="s">
        <v>381</v>
      </c>
      <c r="D46" s="410" t="s">
        <v>548</v>
      </c>
      <c r="E46" s="410">
        <v>2024</v>
      </c>
      <c r="F46" s="417" t="s">
        <v>340</v>
      </c>
      <c r="G46" s="411" t="s">
        <v>117</v>
      </c>
      <c r="H46" s="410"/>
      <c r="I46" s="410" t="s">
        <v>114</v>
      </c>
      <c r="J46" s="411" t="s">
        <v>115</v>
      </c>
      <c r="K46" s="410"/>
      <c r="L46" s="428">
        <v>-0.944</v>
      </c>
      <c r="M46" s="428"/>
      <c r="N46" s="428"/>
      <c r="O46" s="428"/>
    </row>
    <row r="47" spans="1:15" ht="15">
      <c r="A47" s="410"/>
      <c r="B47" s="410"/>
      <c r="C47" s="260" t="s">
        <v>382</v>
      </c>
      <c r="D47" s="410" t="s">
        <v>547</v>
      </c>
      <c r="E47" s="410">
        <v>2024</v>
      </c>
      <c r="F47" s="417" t="s">
        <v>340</v>
      </c>
      <c r="G47" s="411" t="s">
        <v>117</v>
      </c>
      <c r="H47" s="410"/>
      <c r="I47" s="410" t="s">
        <v>114</v>
      </c>
      <c r="J47" s="411" t="s">
        <v>115</v>
      </c>
      <c r="K47" s="410"/>
      <c r="L47" s="428">
        <v>-3.024</v>
      </c>
      <c r="M47" s="428"/>
      <c r="N47" s="428"/>
      <c r="O47" s="428"/>
    </row>
    <row r="48" spans="1:15" ht="15">
      <c r="A48" s="410"/>
      <c r="B48" s="410"/>
      <c r="C48" s="260" t="s">
        <v>338</v>
      </c>
      <c r="D48" s="410" t="s">
        <v>545</v>
      </c>
      <c r="E48" s="410">
        <v>2024</v>
      </c>
      <c r="F48" s="417" t="s">
        <v>189</v>
      </c>
      <c r="G48" s="411" t="s">
        <v>113</v>
      </c>
      <c r="H48" s="410" t="s">
        <v>129</v>
      </c>
      <c r="I48" s="410" t="s">
        <v>114</v>
      </c>
      <c r="J48" s="411" t="s">
        <v>115</v>
      </c>
      <c r="K48" s="410"/>
      <c r="L48" s="428">
        <v>-50</v>
      </c>
      <c r="M48" s="428">
        <v>50</v>
      </c>
      <c r="N48" s="428"/>
      <c r="O48" s="428"/>
    </row>
    <row r="49" spans="1:15" ht="15">
      <c r="A49" s="410"/>
      <c r="B49" s="410"/>
      <c r="C49" s="260" t="s">
        <v>436</v>
      </c>
      <c r="D49" s="410" t="s">
        <v>544</v>
      </c>
      <c r="E49" s="410">
        <v>2024</v>
      </c>
      <c r="F49" s="417"/>
      <c r="G49" s="411"/>
      <c r="H49" s="410"/>
      <c r="I49" s="410"/>
      <c r="J49" s="411"/>
      <c r="K49" s="410"/>
      <c r="L49" s="428">
        <v>-108.75</v>
      </c>
      <c r="M49" s="428"/>
      <c r="N49" s="428"/>
      <c r="O49" s="428"/>
    </row>
    <row r="50" spans="1:15" ht="15">
      <c r="A50" s="410"/>
      <c r="B50" s="410"/>
      <c r="C50" s="260"/>
      <c r="D50" s="410"/>
      <c r="E50" s="410"/>
      <c r="F50" s="417"/>
      <c r="G50" s="411"/>
      <c r="H50" s="410"/>
      <c r="I50" s="410"/>
      <c r="J50" s="411"/>
      <c r="K50" s="410"/>
      <c r="L50" s="428"/>
      <c r="M50" s="428"/>
      <c r="N50" s="428"/>
      <c r="O50" s="428"/>
    </row>
    <row r="51" spans="1:15" ht="15">
      <c r="A51" s="521" t="s">
        <v>384</v>
      </c>
      <c r="B51" s="522"/>
      <c r="C51" s="522"/>
      <c r="D51" s="522"/>
      <c r="E51" s="522"/>
      <c r="F51" s="522"/>
      <c r="G51" s="522"/>
      <c r="H51" s="522"/>
      <c r="I51" s="522"/>
      <c r="J51" s="522"/>
      <c r="K51" s="522"/>
      <c r="L51" s="522"/>
      <c r="M51" s="522"/>
      <c r="N51" s="522"/>
      <c r="O51" s="523"/>
    </row>
    <row r="52" spans="1:15" ht="15">
      <c r="A52" s="410"/>
      <c r="B52" s="410"/>
      <c r="C52" s="412" t="s">
        <v>383</v>
      </c>
      <c r="D52" s="410" t="s">
        <v>564</v>
      </c>
      <c r="E52" s="410">
        <v>2023</v>
      </c>
      <c r="F52" s="417" t="s">
        <v>188</v>
      </c>
      <c r="G52" s="411" t="s">
        <v>117</v>
      </c>
      <c r="H52" s="410"/>
      <c r="I52" s="410" t="s">
        <v>114</v>
      </c>
      <c r="J52" s="411" t="s">
        <v>115</v>
      </c>
      <c r="K52" s="410"/>
      <c r="L52" s="428">
        <v>-30.878</v>
      </c>
      <c r="M52" s="428"/>
      <c r="N52" s="428"/>
      <c r="O52" s="428"/>
    </row>
    <row r="53" spans="1:15" ht="15">
      <c r="A53" s="410"/>
      <c r="B53" s="410"/>
      <c r="C53" s="260"/>
      <c r="D53" s="410"/>
      <c r="E53" s="410"/>
      <c r="F53" s="417"/>
      <c r="G53" s="411"/>
      <c r="H53" s="410"/>
      <c r="I53" s="410"/>
      <c r="J53" s="411"/>
      <c r="K53" s="410"/>
      <c r="L53" s="428"/>
      <c r="M53" s="428"/>
      <c r="N53" s="428"/>
      <c r="O53" s="428"/>
    </row>
    <row r="54" spans="1:15" ht="15">
      <c r="A54" s="521" t="s">
        <v>327</v>
      </c>
      <c r="B54" s="522"/>
      <c r="C54" s="522"/>
      <c r="D54" s="522"/>
      <c r="E54" s="522"/>
      <c r="F54" s="522"/>
      <c r="G54" s="522"/>
      <c r="H54" s="522"/>
      <c r="I54" s="522"/>
      <c r="J54" s="522"/>
      <c r="K54" s="522"/>
      <c r="L54" s="522"/>
      <c r="M54" s="522"/>
      <c r="N54" s="522"/>
      <c r="O54" s="523"/>
    </row>
    <row r="55" spans="1:15" ht="15">
      <c r="A55" s="410"/>
      <c r="B55" s="410"/>
      <c r="C55" s="260" t="s">
        <v>546</v>
      </c>
      <c r="D55" s="410" t="s">
        <v>563</v>
      </c>
      <c r="E55" s="410">
        <v>2024</v>
      </c>
      <c r="F55" s="417" t="s">
        <v>188</v>
      </c>
      <c r="G55" s="411" t="s">
        <v>117</v>
      </c>
      <c r="H55" s="410"/>
      <c r="I55" s="410" t="s">
        <v>114</v>
      </c>
      <c r="J55" s="411" t="s">
        <v>120</v>
      </c>
      <c r="K55" s="410"/>
      <c r="L55" s="428">
        <v>-47.8</v>
      </c>
      <c r="M55" s="428"/>
      <c r="N55" s="428"/>
      <c r="O55" s="428"/>
    </row>
    <row r="56" spans="1:15" ht="15">
      <c r="A56" s="410"/>
      <c r="B56" s="410"/>
      <c r="C56" s="260" t="s">
        <v>647</v>
      </c>
      <c r="D56" s="410" t="s">
        <v>542</v>
      </c>
      <c r="E56" s="410">
        <v>2024</v>
      </c>
      <c r="F56" s="417" t="s">
        <v>340</v>
      </c>
      <c r="G56" s="411" t="s">
        <v>117</v>
      </c>
      <c r="H56" s="410"/>
      <c r="I56" s="410" t="s">
        <v>114</v>
      </c>
      <c r="J56" s="411" t="s">
        <v>120</v>
      </c>
      <c r="K56" s="410"/>
      <c r="L56" s="428">
        <v>-4.83</v>
      </c>
      <c r="M56" s="428"/>
      <c r="N56" s="428"/>
      <c r="O56" s="428"/>
    </row>
    <row r="57" spans="1:15" ht="15">
      <c r="A57" s="410"/>
      <c r="B57" s="410"/>
      <c r="C57" s="260" t="s">
        <v>328</v>
      </c>
      <c r="D57" s="410" t="s">
        <v>543</v>
      </c>
      <c r="E57" s="410">
        <v>2024</v>
      </c>
      <c r="F57" s="417" t="s">
        <v>112</v>
      </c>
      <c r="G57" s="411" t="s">
        <v>117</v>
      </c>
      <c r="H57" s="410"/>
      <c r="I57" s="410" t="s">
        <v>114</v>
      </c>
      <c r="J57" s="411" t="s">
        <v>120</v>
      </c>
      <c r="K57" s="410"/>
      <c r="L57" s="428">
        <v>96</v>
      </c>
      <c r="M57" s="428"/>
      <c r="N57" s="428"/>
      <c r="O57" s="428"/>
    </row>
    <row r="58" spans="1:15" ht="15">
      <c r="A58" s="410"/>
      <c r="B58" s="410"/>
      <c r="C58" s="260" t="s">
        <v>422</v>
      </c>
      <c r="D58" s="410" t="s">
        <v>523</v>
      </c>
      <c r="E58" s="410">
        <v>2024</v>
      </c>
      <c r="F58" s="417" t="s">
        <v>191</v>
      </c>
      <c r="G58" s="411" t="s">
        <v>117</v>
      </c>
      <c r="H58" s="410"/>
      <c r="I58" s="410" t="s">
        <v>114</v>
      </c>
      <c r="J58" s="411" t="s">
        <v>120</v>
      </c>
      <c r="K58" s="410"/>
      <c r="L58" s="428">
        <v>1</v>
      </c>
      <c r="M58" s="428"/>
      <c r="N58" s="428"/>
      <c r="O58" s="428"/>
    </row>
    <row r="59" spans="1:15" ht="15">
      <c r="A59" s="410"/>
      <c r="B59" s="410"/>
      <c r="C59" s="260" t="s">
        <v>422</v>
      </c>
      <c r="D59" s="410" t="s">
        <v>523</v>
      </c>
      <c r="E59" s="410">
        <v>2024</v>
      </c>
      <c r="F59" s="417" t="s">
        <v>130</v>
      </c>
      <c r="G59" s="411" t="s">
        <v>117</v>
      </c>
      <c r="H59" s="410"/>
      <c r="I59" s="410" t="s">
        <v>114</v>
      </c>
      <c r="J59" s="411" t="s">
        <v>120</v>
      </c>
      <c r="K59" s="410"/>
      <c r="L59" s="428">
        <v>18.612</v>
      </c>
      <c r="M59" s="428"/>
      <c r="N59" s="428"/>
      <c r="O59" s="428"/>
    </row>
    <row r="60" spans="1:15" ht="15">
      <c r="A60" s="410"/>
      <c r="B60" s="410"/>
      <c r="C60" s="260" t="s">
        <v>422</v>
      </c>
      <c r="D60" s="410" t="s">
        <v>523</v>
      </c>
      <c r="E60" s="410">
        <v>2024</v>
      </c>
      <c r="F60" s="417" t="s">
        <v>189</v>
      </c>
      <c r="G60" s="411" t="s">
        <v>117</v>
      </c>
      <c r="H60" s="410"/>
      <c r="I60" s="410" t="s">
        <v>114</v>
      </c>
      <c r="J60" s="411" t="s">
        <v>120</v>
      </c>
      <c r="K60" s="410"/>
      <c r="L60" s="428">
        <v>8</v>
      </c>
      <c r="M60" s="428"/>
      <c r="N60" s="428"/>
      <c r="O60" s="428"/>
    </row>
    <row r="61" spans="1:15" ht="15">
      <c r="A61" s="410"/>
      <c r="B61" s="410"/>
      <c r="C61" s="260" t="s">
        <v>422</v>
      </c>
      <c r="D61" s="410" t="s">
        <v>523</v>
      </c>
      <c r="E61" s="410">
        <v>2024</v>
      </c>
      <c r="F61" s="417" t="s">
        <v>132</v>
      </c>
      <c r="G61" s="411" t="s">
        <v>117</v>
      </c>
      <c r="H61" s="410"/>
      <c r="I61" s="410" t="s">
        <v>114</v>
      </c>
      <c r="J61" s="411" t="s">
        <v>120</v>
      </c>
      <c r="K61" s="410"/>
      <c r="L61" s="428">
        <v>2.388</v>
      </c>
      <c r="M61" s="428"/>
      <c r="N61" s="428"/>
      <c r="O61" s="428"/>
    </row>
    <row r="62" spans="1:15" ht="15">
      <c r="A62" s="410"/>
      <c r="B62" s="410"/>
      <c r="C62" s="260"/>
      <c r="D62" s="410"/>
      <c r="E62" s="410"/>
      <c r="F62" s="417"/>
      <c r="G62" s="411"/>
      <c r="H62" s="410"/>
      <c r="I62" s="410"/>
      <c r="J62" s="411"/>
      <c r="K62" s="410"/>
      <c r="L62" s="428"/>
      <c r="M62" s="428"/>
      <c r="N62" s="428"/>
      <c r="O62" s="428"/>
    </row>
    <row r="63" spans="1:15" ht="15">
      <c r="A63" s="521" t="s">
        <v>385</v>
      </c>
      <c r="B63" s="522"/>
      <c r="C63" s="522"/>
      <c r="D63" s="522"/>
      <c r="E63" s="522"/>
      <c r="F63" s="522"/>
      <c r="G63" s="522"/>
      <c r="H63" s="522"/>
      <c r="I63" s="522"/>
      <c r="J63" s="522"/>
      <c r="K63" s="522"/>
      <c r="L63" s="522"/>
      <c r="M63" s="522"/>
      <c r="N63" s="522"/>
      <c r="O63" s="523"/>
    </row>
    <row r="64" spans="1:15" ht="15">
      <c r="A64" s="410"/>
      <c r="B64" s="410"/>
      <c r="C64" s="260" t="s">
        <v>386</v>
      </c>
      <c r="D64" s="410" t="s">
        <v>392</v>
      </c>
      <c r="E64" s="410">
        <v>2020</v>
      </c>
      <c r="F64" s="417" t="s">
        <v>189</v>
      </c>
      <c r="G64" s="411" t="s">
        <v>117</v>
      </c>
      <c r="H64" s="410"/>
      <c r="I64" s="410" t="s">
        <v>114</v>
      </c>
      <c r="J64" s="411" t="s">
        <v>115</v>
      </c>
      <c r="K64" s="410"/>
      <c r="L64" s="428">
        <v>6</v>
      </c>
      <c r="M64" s="428"/>
      <c r="N64" s="428"/>
      <c r="O64" s="428"/>
    </row>
    <row r="65" spans="1:15" ht="15">
      <c r="A65" s="410"/>
      <c r="B65" s="410"/>
      <c r="C65" s="260" t="s">
        <v>387</v>
      </c>
      <c r="D65" s="410" t="s">
        <v>393</v>
      </c>
      <c r="E65" s="410">
        <v>2020</v>
      </c>
      <c r="F65" s="417" t="s">
        <v>189</v>
      </c>
      <c r="G65" s="411" t="s">
        <v>117</v>
      </c>
      <c r="H65" s="410"/>
      <c r="I65" s="410" t="s">
        <v>114</v>
      </c>
      <c r="J65" s="411" t="s">
        <v>115</v>
      </c>
      <c r="K65" s="410"/>
      <c r="L65" s="428">
        <v>6</v>
      </c>
      <c r="M65" s="428"/>
      <c r="N65" s="428"/>
      <c r="O65" s="428"/>
    </row>
    <row r="66" spans="1:15" ht="15">
      <c r="A66" s="410"/>
      <c r="B66" s="410"/>
      <c r="C66" s="260" t="s">
        <v>388</v>
      </c>
      <c r="D66" s="410" t="s">
        <v>394</v>
      </c>
      <c r="E66" s="410">
        <v>2020</v>
      </c>
      <c r="F66" s="417" t="s">
        <v>189</v>
      </c>
      <c r="G66" s="411" t="s">
        <v>117</v>
      </c>
      <c r="H66" s="410"/>
      <c r="I66" s="410" t="s">
        <v>114</v>
      </c>
      <c r="J66" s="411" t="s">
        <v>115</v>
      </c>
      <c r="K66" s="410"/>
      <c r="L66" s="428">
        <v>3</v>
      </c>
      <c r="M66" s="428"/>
      <c r="N66" s="428"/>
      <c r="O66" s="428"/>
    </row>
    <row r="67" spans="1:15" ht="15">
      <c r="A67" s="410"/>
      <c r="B67" s="410"/>
      <c r="C67" s="412" t="s">
        <v>389</v>
      </c>
      <c r="D67" s="410" t="s">
        <v>395</v>
      </c>
      <c r="E67" s="410">
        <v>2020</v>
      </c>
      <c r="F67" s="417" t="s">
        <v>189</v>
      </c>
      <c r="G67" s="411" t="s">
        <v>117</v>
      </c>
      <c r="H67" s="410"/>
      <c r="I67" s="410" t="s">
        <v>114</v>
      </c>
      <c r="J67" s="411" t="s">
        <v>115</v>
      </c>
      <c r="K67" s="410"/>
      <c r="L67" s="428">
        <v>3.9</v>
      </c>
      <c r="M67" s="428"/>
      <c r="N67" s="428"/>
      <c r="O67" s="428"/>
    </row>
    <row r="68" spans="1:15" ht="15">
      <c r="A68" s="410"/>
      <c r="B68" s="410"/>
      <c r="C68" s="412" t="s">
        <v>390</v>
      </c>
      <c r="D68" s="410" t="s">
        <v>396</v>
      </c>
      <c r="E68" s="410">
        <v>2021</v>
      </c>
      <c r="F68" s="417" t="s">
        <v>189</v>
      </c>
      <c r="G68" s="411" t="s">
        <v>117</v>
      </c>
      <c r="H68" s="410"/>
      <c r="I68" s="410" t="s">
        <v>114</v>
      </c>
      <c r="J68" s="411" t="s">
        <v>115</v>
      </c>
      <c r="K68" s="410"/>
      <c r="L68" s="428">
        <v>0.5</v>
      </c>
      <c r="M68" s="428"/>
      <c r="N68" s="428"/>
      <c r="O68" s="428"/>
    </row>
    <row r="69" spans="1:15" ht="15">
      <c r="A69" s="410"/>
      <c r="B69" s="410"/>
      <c r="C69" s="412" t="s">
        <v>391</v>
      </c>
      <c r="D69" s="410" t="s">
        <v>397</v>
      </c>
      <c r="E69" s="410">
        <v>2021</v>
      </c>
      <c r="F69" s="417" t="s">
        <v>132</v>
      </c>
      <c r="G69" s="411" t="s">
        <v>117</v>
      </c>
      <c r="H69" s="410"/>
      <c r="I69" s="410" t="s">
        <v>114</v>
      </c>
      <c r="J69" s="411" t="s">
        <v>115</v>
      </c>
      <c r="K69" s="410"/>
      <c r="L69" s="428">
        <v>-3.409</v>
      </c>
      <c r="M69" s="428"/>
      <c r="N69" s="428"/>
      <c r="O69" s="428"/>
    </row>
    <row r="70" spans="1:15" ht="15">
      <c r="A70" s="410"/>
      <c r="B70" s="410"/>
      <c r="C70" s="260"/>
      <c r="D70" s="410"/>
      <c r="E70" s="410"/>
      <c r="F70" s="417"/>
      <c r="G70" s="411"/>
      <c r="H70" s="410"/>
      <c r="I70" s="410"/>
      <c r="J70" s="411"/>
      <c r="K70" s="410"/>
      <c r="L70" s="428"/>
      <c r="M70" s="428"/>
      <c r="N70" s="428"/>
      <c r="O70" s="428"/>
    </row>
    <row r="71" spans="1:15" ht="15">
      <c r="A71" s="521" t="s">
        <v>398</v>
      </c>
      <c r="B71" s="522"/>
      <c r="C71" s="522"/>
      <c r="D71" s="522"/>
      <c r="E71" s="522"/>
      <c r="F71" s="522"/>
      <c r="G71" s="522"/>
      <c r="H71" s="522"/>
      <c r="I71" s="522"/>
      <c r="J71" s="522"/>
      <c r="K71" s="522"/>
      <c r="L71" s="522"/>
      <c r="M71" s="522"/>
      <c r="N71" s="522"/>
      <c r="O71" s="523"/>
    </row>
    <row r="72" spans="1:15" ht="15">
      <c r="A72" s="410"/>
      <c r="B72" s="410"/>
      <c r="C72" s="260" t="s">
        <v>399</v>
      </c>
      <c r="D72" s="410" t="s">
        <v>504</v>
      </c>
      <c r="E72" s="410">
        <v>2021</v>
      </c>
      <c r="F72" s="417" t="s">
        <v>186</v>
      </c>
      <c r="G72" s="411" t="s">
        <v>117</v>
      </c>
      <c r="H72" s="410"/>
      <c r="I72" s="410" t="s">
        <v>114</v>
      </c>
      <c r="J72" s="411" t="s">
        <v>120</v>
      </c>
      <c r="K72" s="410"/>
      <c r="L72" s="428">
        <v>7</v>
      </c>
      <c r="M72" s="428"/>
      <c r="N72" s="428"/>
      <c r="O72" s="428"/>
    </row>
    <row r="73" spans="1:15" ht="15">
      <c r="A73" s="410"/>
      <c r="B73" s="410"/>
      <c r="C73" s="260" t="s">
        <v>400</v>
      </c>
      <c r="D73" s="410" t="s">
        <v>534</v>
      </c>
      <c r="E73" s="410">
        <v>2020</v>
      </c>
      <c r="F73" s="417" t="s">
        <v>340</v>
      </c>
      <c r="G73" s="411" t="s">
        <v>117</v>
      </c>
      <c r="H73" s="410"/>
      <c r="I73" s="410" t="s">
        <v>114</v>
      </c>
      <c r="J73" s="411" t="s">
        <v>115</v>
      </c>
      <c r="K73" s="410"/>
      <c r="L73" s="428">
        <v>43.232</v>
      </c>
      <c r="M73" s="428"/>
      <c r="N73" s="428"/>
      <c r="O73" s="428"/>
    </row>
    <row r="74" spans="1:15" ht="15">
      <c r="A74" s="410"/>
      <c r="B74" s="410"/>
      <c r="C74" s="260" t="s">
        <v>401</v>
      </c>
      <c r="D74" s="410" t="s">
        <v>535</v>
      </c>
      <c r="E74" s="410">
        <v>2020</v>
      </c>
      <c r="F74" s="417" t="s">
        <v>340</v>
      </c>
      <c r="G74" s="411" t="s">
        <v>117</v>
      </c>
      <c r="H74" s="410"/>
      <c r="I74" s="410" t="s">
        <v>114</v>
      </c>
      <c r="J74" s="411" t="s">
        <v>115</v>
      </c>
      <c r="K74" s="410"/>
      <c r="L74" s="428">
        <v>15.11</v>
      </c>
      <c r="M74" s="428"/>
      <c r="N74" s="428"/>
      <c r="O74" s="428"/>
    </row>
    <row r="75" spans="1:15" ht="15">
      <c r="A75" s="410"/>
      <c r="B75" s="410"/>
      <c r="C75" s="260" t="s">
        <v>414</v>
      </c>
      <c r="D75" s="410" t="s">
        <v>536</v>
      </c>
      <c r="E75" s="410">
        <v>2020</v>
      </c>
      <c r="F75" s="417" t="s">
        <v>186</v>
      </c>
      <c r="G75" s="411" t="s">
        <v>117</v>
      </c>
      <c r="H75" s="410"/>
      <c r="I75" s="410" t="s">
        <v>114</v>
      </c>
      <c r="J75" s="411" t="s">
        <v>115</v>
      </c>
      <c r="K75" s="410"/>
      <c r="L75" s="428">
        <v>38.761</v>
      </c>
      <c r="M75" s="428"/>
      <c r="N75" s="428"/>
      <c r="O75" s="428"/>
    </row>
    <row r="76" spans="1:15" ht="15">
      <c r="A76" s="410"/>
      <c r="B76" s="410"/>
      <c r="C76" s="260" t="s">
        <v>415</v>
      </c>
      <c r="D76" s="410" t="s">
        <v>537</v>
      </c>
      <c r="E76" s="410">
        <v>2020</v>
      </c>
      <c r="F76" s="417" t="s">
        <v>186</v>
      </c>
      <c r="G76" s="411" t="s">
        <v>117</v>
      </c>
      <c r="H76" s="410"/>
      <c r="I76" s="410" t="s">
        <v>114</v>
      </c>
      <c r="J76" s="411" t="s">
        <v>115</v>
      </c>
      <c r="K76" s="410"/>
      <c r="L76" s="428">
        <f>36.098+3.5</f>
        <v>39.598</v>
      </c>
      <c r="M76" s="428"/>
      <c r="N76" s="428"/>
      <c r="O76" s="428"/>
    </row>
    <row r="77" spans="1:15" ht="15">
      <c r="A77" s="410"/>
      <c r="B77" s="410"/>
      <c r="C77" s="260" t="s">
        <v>416</v>
      </c>
      <c r="D77" s="410" t="s">
        <v>537</v>
      </c>
      <c r="E77" s="410">
        <v>2020</v>
      </c>
      <c r="F77" s="417" t="s">
        <v>191</v>
      </c>
      <c r="G77" s="411" t="s">
        <v>117</v>
      </c>
      <c r="H77" s="410"/>
      <c r="I77" s="410" t="s">
        <v>114</v>
      </c>
      <c r="J77" s="411" t="s">
        <v>115</v>
      </c>
      <c r="K77" s="410"/>
      <c r="L77" s="428">
        <v>8.402</v>
      </c>
      <c r="M77" s="428"/>
      <c r="N77" s="428"/>
      <c r="O77" s="428"/>
    </row>
    <row r="78" spans="1:15" ht="15">
      <c r="A78" s="410"/>
      <c r="B78" s="410"/>
      <c r="C78" s="260" t="s">
        <v>648</v>
      </c>
      <c r="D78" s="410" t="s">
        <v>538</v>
      </c>
      <c r="E78" s="410">
        <v>2020</v>
      </c>
      <c r="F78" s="417" t="s">
        <v>191</v>
      </c>
      <c r="G78" s="411" t="s">
        <v>117</v>
      </c>
      <c r="H78" s="410"/>
      <c r="I78" s="410" t="s">
        <v>114</v>
      </c>
      <c r="J78" s="411" t="s">
        <v>115</v>
      </c>
      <c r="K78" s="410"/>
      <c r="L78" s="428">
        <v>16</v>
      </c>
      <c r="M78" s="428"/>
      <c r="N78" s="428"/>
      <c r="O78" s="428"/>
    </row>
    <row r="79" spans="1:15" ht="15">
      <c r="A79" s="410"/>
      <c r="B79" s="410"/>
      <c r="C79" s="260" t="s">
        <v>649</v>
      </c>
      <c r="D79" s="410" t="s">
        <v>499</v>
      </c>
      <c r="E79" s="410">
        <v>2020</v>
      </c>
      <c r="F79" s="417" t="s">
        <v>186</v>
      </c>
      <c r="G79" s="411" t="s">
        <v>117</v>
      </c>
      <c r="H79" s="410"/>
      <c r="I79" s="410" t="s">
        <v>114</v>
      </c>
      <c r="J79" s="411" t="s">
        <v>120</v>
      </c>
      <c r="K79" s="410"/>
      <c r="L79" s="428">
        <v>14</v>
      </c>
      <c r="M79" s="428"/>
      <c r="N79" s="428"/>
      <c r="O79" s="428"/>
    </row>
    <row r="80" spans="1:15" ht="15">
      <c r="A80" s="410"/>
      <c r="B80" s="410"/>
      <c r="C80" s="260" t="s">
        <v>650</v>
      </c>
      <c r="D80" s="410" t="s">
        <v>539</v>
      </c>
      <c r="E80" s="410">
        <v>2020</v>
      </c>
      <c r="F80" s="417" t="s">
        <v>191</v>
      </c>
      <c r="G80" s="411" t="s">
        <v>117</v>
      </c>
      <c r="H80" s="410"/>
      <c r="I80" s="410" t="s">
        <v>114</v>
      </c>
      <c r="J80" s="411" t="s">
        <v>115</v>
      </c>
      <c r="K80" s="410"/>
      <c r="L80" s="428">
        <v>2</v>
      </c>
      <c r="M80" s="428"/>
      <c r="N80" s="428"/>
      <c r="O80" s="428"/>
    </row>
    <row r="81" spans="1:15" ht="15">
      <c r="A81" s="410"/>
      <c r="B81" s="410"/>
      <c r="C81" s="260" t="s">
        <v>402</v>
      </c>
      <c r="D81" s="410" t="s">
        <v>540</v>
      </c>
      <c r="E81" s="410">
        <v>2020</v>
      </c>
      <c r="F81" s="417" t="s">
        <v>191</v>
      </c>
      <c r="G81" s="411" t="s">
        <v>117</v>
      </c>
      <c r="H81" s="410"/>
      <c r="I81" s="410" t="s">
        <v>114</v>
      </c>
      <c r="J81" s="411" t="s">
        <v>115</v>
      </c>
      <c r="K81" s="410"/>
      <c r="L81" s="428">
        <v>2.5</v>
      </c>
      <c r="M81" s="428"/>
      <c r="N81" s="428"/>
      <c r="O81" s="428"/>
    </row>
    <row r="82" spans="1:15" ht="15">
      <c r="A82" s="410"/>
      <c r="B82" s="410"/>
      <c r="C82" s="260" t="s">
        <v>651</v>
      </c>
      <c r="D82" s="410" t="s">
        <v>541</v>
      </c>
      <c r="E82" s="410">
        <v>2021</v>
      </c>
      <c r="F82" s="417" t="s">
        <v>188</v>
      </c>
      <c r="G82" s="411" t="s">
        <v>117</v>
      </c>
      <c r="H82" s="410"/>
      <c r="I82" s="410" t="s">
        <v>114</v>
      </c>
      <c r="J82" s="411" t="s">
        <v>115</v>
      </c>
      <c r="K82" s="410"/>
      <c r="L82" s="428">
        <v>0.789</v>
      </c>
      <c r="M82" s="428"/>
      <c r="N82" s="428"/>
      <c r="O82" s="428"/>
    </row>
    <row r="83" spans="1:15" ht="15">
      <c r="A83" s="410"/>
      <c r="B83" s="410"/>
      <c r="C83" s="260" t="s">
        <v>403</v>
      </c>
      <c r="D83" s="410" t="s">
        <v>523</v>
      </c>
      <c r="E83" s="410">
        <v>2020</v>
      </c>
      <c r="F83" s="417" t="s">
        <v>188</v>
      </c>
      <c r="G83" s="411" t="s">
        <v>117</v>
      </c>
      <c r="H83" s="410"/>
      <c r="I83" s="410" t="s">
        <v>114</v>
      </c>
      <c r="J83" s="411" t="s">
        <v>115</v>
      </c>
      <c r="K83" s="410"/>
      <c r="L83" s="428">
        <v>60</v>
      </c>
      <c r="M83" s="428"/>
      <c r="N83" s="428"/>
      <c r="O83" s="428"/>
    </row>
    <row r="84" spans="1:15" ht="15">
      <c r="A84" s="410"/>
      <c r="B84" s="410"/>
      <c r="C84" s="260" t="s">
        <v>404</v>
      </c>
      <c r="D84" s="410" t="s">
        <v>524</v>
      </c>
      <c r="E84" s="410">
        <v>2020</v>
      </c>
      <c r="F84" s="417" t="s">
        <v>130</v>
      </c>
      <c r="G84" s="411" t="s">
        <v>117</v>
      </c>
      <c r="H84" s="410"/>
      <c r="I84" s="410" t="s">
        <v>114</v>
      </c>
      <c r="J84" s="411" t="s">
        <v>115</v>
      </c>
      <c r="K84" s="410"/>
      <c r="L84" s="428">
        <v>23.08</v>
      </c>
      <c r="M84" s="428"/>
      <c r="N84" s="428"/>
      <c r="O84" s="428"/>
    </row>
    <row r="85" spans="1:15" ht="15">
      <c r="A85" s="410"/>
      <c r="B85" s="410"/>
      <c r="C85" s="260" t="s">
        <v>405</v>
      </c>
      <c r="D85" s="410" t="s">
        <v>525</v>
      </c>
      <c r="E85" s="410">
        <v>2020</v>
      </c>
      <c r="F85" s="417" t="s">
        <v>130</v>
      </c>
      <c r="G85" s="411" t="s">
        <v>117</v>
      </c>
      <c r="H85" s="410"/>
      <c r="I85" s="410" t="s">
        <v>114</v>
      </c>
      <c r="J85" s="411" t="s">
        <v>115</v>
      </c>
      <c r="K85" s="410"/>
      <c r="L85" s="428">
        <v>20</v>
      </c>
      <c r="M85" s="428"/>
      <c r="N85" s="428"/>
      <c r="O85" s="428"/>
    </row>
    <row r="86" spans="1:15" ht="15">
      <c r="A86" s="410"/>
      <c r="B86" s="410"/>
      <c r="C86" s="260" t="s">
        <v>406</v>
      </c>
      <c r="D86" s="410" t="s">
        <v>526</v>
      </c>
      <c r="E86" s="410">
        <v>2020</v>
      </c>
      <c r="F86" s="417" t="s">
        <v>130</v>
      </c>
      <c r="G86" s="411" t="s">
        <v>117</v>
      </c>
      <c r="H86" s="410"/>
      <c r="I86" s="410" t="s">
        <v>114</v>
      </c>
      <c r="J86" s="411" t="s">
        <v>115</v>
      </c>
      <c r="K86" s="410"/>
      <c r="L86" s="428">
        <v>4</v>
      </c>
      <c r="M86" s="428"/>
      <c r="N86" s="428"/>
      <c r="O86" s="428"/>
    </row>
    <row r="87" spans="1:15" ht="15">
      <c r="A87" s="410"/>
      <c r="B87" s="410"/>
      <c r="C87" s="260" t="s">
        <v>407</v>
      </c>
      <c r="D87" s="410" t="s">
        <v>532</v>
      </c>
      <c r="E87" s="410">
        <v>2020</v>
      </c>
      <c r="F87" s="417" t="s">
        <v>340</v>
      </c>
      <c r="G87" s="411" t="s">
        <v>117</v>
      </c>
      <c r="H87" s="410"/>
      <c r="I87" s="410" t="s">
        <v>114</v>
      </c>
      <c r="J87" s="411" t="s">
        <v>115</v>
      </c>
      <c r="K87" s="410"/>
      <c r="L87" s="428">
        <v>7</v>
      </c>
      <c r="M87" s="428"/>
      <c r="N87" s="428"/>
      <c r="O87" s="428"/>
    </row>
    <row r="88" spans="1:15" ht="15">
      <c r="A88" s="410"/>
      <c r="B88" s="410"/>
      <c r="C88" s="260" t="s">
        <v>408</v>
      </c>
      <c r="D88" s="410" t="s">
        <v>532</v>
      </c>
      <c r="E88" s="410">
        <v>2020</v>
      </c>
      <c r="F88" s="417" t="s">
        <v>132</v>
      </c>
      <c r="G88" s="411" t="s">
        <v>117</v>
      </c>
      <c r="H88" s="410"/>
      <c r="I88" s="410" t="s">
        <v>114</v>
      </c>
      <c r="J88" s="411" t="s">
        <v>115</v>
      </c>
      <c r="K88" s="410"/>
      <c r="L88" s="428">
        <v>2</v>
      </c>
      <c r="M88" s="428"/>
      <c r="N88" s="428"/>
      <c r="O88" s="428"/>
    </row>
    <row r="89" spans="1:15" ht="15">
      <c r="A89" s="410"/>
      <c r="B89" s="410"/>
      <c r="C89" s="260" t="s">
        <v>409</v>
      </c>
      <c r="D89" s="410" t="s">
        <v>533</v>
      </c>
      <c r="E89" s="410">
        <v>2020</v>
      </c>
      <c r="F89" s="417" t="s">
        <v>188</v>
      </c>
      <c r="G89" s="411" t="s">
        <v>117</v>
      </c>
      <c r="H89" s="410"/>
      <c r="I89" s="410" t="s">
        <v>114</v>
      </c>
      <c r="J89" s="411" t="s">
        <v>115</v>
      </c>
      <c r="K89" s="410"/>
      <c r="L89" s="428">
        <v>-1.5</v>
      </c>
      <c r="M89" s="428"/>
      <c r="N89" s="428"/>
      <c r="O89" s="428"/>
    </row>
    <row r="90" spans="1:15" ht="15">
      <c r="A90" s="410"/>
      <c r="B90" s="410"/>
      <c r="C90" s="260" t="s">
        <v>652</v>
      </c>
      <c r="D90" s="410" t="s">
        <v>527</v>
      </c>
      <c r="E90" s="410">
        <v>2020</v>
      </c>
      <c r="F90" s="417" t="s">
        <v>189</v>
      </c>
      <c r="G90" s="411" t="s">
        <v>117</v>
      </c>
      <c r="H90" s="410"/>
      <c r="I90" s="410" t="s">
        <v>114</v>
      </c>
      <c r="J90" s="411" t="s">
        <v>115</v>
      </c>
      <c r="K90" s="410"/>
      <c r="L90" s="428">
        <v>1.25</v>
      </c>
      <c r="M90" s="428"/>
      <c r="N90" s="428"/>
      <c r="O90" s="428"/>
    </row>
    <row r="91" spans="1:15" ht="15">
      <c r="A91" s="410"/>
      <c r="B91" s="410"/>
      <c r="C91" s="260" t="s">
        <v>653</v>
      </c>
      <c r="D91" s="410" t="s">
        <v>528</v>
      </c>
      <c r="E91" s="410">
        <v>2020</v>
      </c>
      <c r="F91" s="417" t="s">
        <v>189</v>
      </c>
      <c r="G91" s="411" t="s">
        <v>117</v>
      </c>
      <c r="H91" s="410"/>
      <c r="I91" s="410" t="s">
        <v>114</v>
      </c>
      <c r="J91" s="411" t="s">
        <v>115</v>
      </c>
      <c r="K91" s="410"/>
      <c r="L91" s="428">
        <v>4</v>
      </c>
      <c r="M91" s="428"/>
      <c r="N91" s="428"/>
      <c r="O91" s="428"/>
    </row>
    <row r="92" spans="1:15" ht="15">
      <c r="A92" s="410"/>
      <c r="B92" s="410"/>
      <c r="C92" s="260" t="s">
        <v>410</v>
      </c>
      <c r="D92" s="410" t="s">
        <v>529</v>
      </c>
      <c r="E92" s="410">
        <v>2024</v>
      </c>
      <c r="F92" s="417" t="s">
        <v>188</v>
      </c>
      <c r="G92" s="411" t="s">
        <v>117</v>
      </c>
      <c r="H92" s="410"/>
      <c r="I92" s="410" t="s">
        <v>114</v>
      </c>
      <c r="J92" s="411" t="s">
        <v>115</v>
      </c>
      <c r="K92" s="410"/>
      <c r="L92" s="428">
        <v>1.5</v>
      </c>
      <c r="M92" s="428"/>
      <c r="N92" s="428"/>
      <c r="O92" s="428"/>
    </row>
    <row r="93" spans="1:15" ht="15">
      <c r="A93" s="410"/>
      <c r="B93" s="410"/>
      <c r="C93" s="260" t="s">
        <v>411</v>
      </c>
      <c r="D93" s="410" t="s">
        <v>530</v>
      </c>
      <c r="E93" s="410">
        <v>2023</v>
      </c>
      <c r="F93" s="417" t="s">
        <v>132</v>
      </c>
      <c r="G93" s="411" t="s">
        <v>117</v>
      </c>
      <c r="H93" s="410"/>
      <c r="I93" s="410" t="s">
        <v>114</v>
      </c>
      <c r="J93" s="411" t="s">
        <v>115</v>
      </c>
      <c r="K93" s="410"/>
      <c r="L93" s="428">
        <v>-1.352</v>
      </c>
      <c r="M93" s="428"/>
      <c r="N93" s="428"/>
      <c r="O93" s="428"/>
    </row>
    <row r="94" spans="1:15" ht="15">
      <c r="A94" s="410"/>
      <c r="B94" s="410"/>
      <c r="C94" s="260" t="s">
        <v>412</v>
      </c>
      <c r="D94" s="410" t="s">
        <v>531</v>
      </c>
      <c r="E94" s="410">
        <v>2020</v>
      </c>
      <c r="F94" s="417" t="s">
        <v>132</v>
      </c>
      <c r="G94" s="411" t="s">
        <v>117</v>
      </c>
      <c r="H94" s="410"/>
      <c r="I94" s="410" t="s">
        <v>114</v>
      </c>
      <c r="J94" s="411" t="s">
        <v>115</v>
      </c>
      <c r="K94" s="410"/>
      <c r="L94" s="428">
        <v>-2</v>
      </c>
      <c r="M94" s="428"/>
      <c r="N94" s="428"/>
      <c r="O94" s="428"/>
    </row>
    <row r="95" spans="1:15" ht="15">
      <c r="A95" s="410"/>
      <c r="B95" s="410"/>
      <c r="C95" s="260" t="s">
        <v>413</v>
      </c>
      <c r="D95" s="410" t="s">
        <v>510</v>
      </c>
      <c r="E95" s="410">
        <v>2020</v>
      </c>
      <c r="F95" s="417" t="s">
        <v>340</v>
      </c>
      <c r="G95" s="411" t="s">
        <v>117</v>
      </c>
      <c r="H95" s="410"/>
      <c r="I95" s="410" t="s">
        <v>114</v>
      </c>
      <c r="J95" s="411" t="s">
        <v>115</v>
      </c>
      <c r="K95" s="410"/>
      <c r="L95" s="428">
        <v>2</v>
      </c>
      <c r="M95" s="428"/>
      <c r="N95" s="428"/>
      <c r="O95" s="428"/>
    </row>
    <row r="96" spans="1:15" ht="15">
      <c r="A96" s="410"/>
      <c r="B96" s="410"/>
      <c r="C96" s="260"/>
      <c r="D96" s="410"/>
      <c r="E96" s="410"/>
      <c r="F96" s="417"/>
      <c r="G96" s="411"/>
      <c r="H96" s="410"/>
      <c r="I96" s="410"/>
      <c r="J96" s="411"/>
      <c r="K96" s="410"/>
      <c r="L96" s="428"/>
      <c r="M96" s="428"/>
      <c r="N96" s="428"/>
      <c r="O96" s="428"/>
    </row>
    <row r="97" spans="1:15" ht="15">
      <c r="A97" s="521" t="s">
        <v>439</v>
      </c>
      <c r="B97" s="522"/>
      <c r="C97" s="522"/>
      <c r="D97" s="522"/>
      <c r="E97" s="522"/>
      <c r="F97" s="522"/>
      <c r="G97" s="522"/>
      <c r="H97" s="522"/>
      <c r="I97" s="522"/>
      <c r="J97" s="522"/>
      <c r="K97" s="522"/>
      <c r="L97" s="522"/>
      <c r="M97" s="522"/>
      <c r="N97" s="522"/>
      <c r="O97" s="523"/>
    </row>
    <row r="98" spans="1:15" ht="15">
      <c r="A98" s="410"/>
      <c r="B98" s="410" t="s">
        <v>257</v>
      </c>
      <c r="C98" s="260" t="s">
        <v>424</v>
      </c>
      <c r="D98" s="410" t="s">
        <v>425</v>
      </c>
      <c r="E98" s="410">
        <v>2023</v>
      </c>
      <c r="F98" s="417" t="s">
        <v>188</v>
      </c>
      <c r="G98" s="411" t="s">
        <v>117</v>
      </c>
      <c r="H98" s="410"/>
      <c r="I98" s="410" t="s">
        <v>114</v>
      </c>
      <c r="J98" s="411" t="s">
        <v>115</v>
      </c>
      <c r="K98" s="410"/>
      <c r="L98" s="428">
        <v>-488.92</v>
      </c>
      <c r="M98" s="428"/>
      <c r="N98" s="428"/>
      <c r="O98" s="428"/>
    </row>
    <row r="99" spans="1:15" ht="15">
      <c r="A99" s="410"/>
      <c r="B99" s="410" t="s">
        <v>257</v>
      </c>
      <c r="C99" s="260" t="s">
        <v>424</v>
      </c>
      <c r="D99" s="410" t="s">
        <v>425</v>
      </c>
      <c r="E99" s="410">
        <v>2023</v>
      </c>
      <c r="F99" s="417" t="s">
        <v>132</v>
      </c>
      <c r="G99" s="411" t="s">
        <v>117</v>
      </c>
      <c r="H99" s="410"/>
      <c r="I99" s="410" t="s">
        <v>114</v>
      </c>
      <c r="J99" s="411" t="s">
        <v>115</v>
      </c>
      <c r="K99" s="410"/>
      <c r="L99" s="428">
        <v>-130.685</v>
      </c>
      <c r="M99" s="428"/>
      <c r="N99" s="428"/>
      <c r="O99" s="428"/>
    </row>
    <row r="100" spans="1:15" ht="15">
      <c r="A100" s="410"/>
      <c r="B100" s="410" t="s">
        <v>257</v>
      </c>
      <c r="C100" s="260" t="s">
        <v>424</v>
      </c>
      <c r="D100" s="410" t="s">
        <v>425</v>
      </c>
      <c r="E100" s="410">
        <v>2023</v>
      </c>
      <c r="F100" s="417" t="s">
        <v>191</v>
      </c>
      <c r="G100" s="411" t="s">
        <v>117</v>
      </c>
      <c r="H100" s="410"/>
      <c r="I100" s="410" t="s">
        <v>114</v>
      </c>
      <c r="J100" s="411" t="s">
        <v>115</v>
      </c>
      <c r="K100" s="410"/>
      <c r="L100" s="428">
        <v>-21.299999999999997</v>
      </c>
      <c r="M100" s="428"/>
      <c r="N100" s="428"/>
      <c r="O100" s="428"/>
    </row>
    <row r="101" spans="1:15" ht="15">
      <c r="A101" s="410"/>
      <c r="B101" s="410" t="s">
        <v>257</v>
      </c>
      <c r="C101" s="260" t="s">
        <v>424</v>
      </c>
      <c r="D101" s="410" t="s">
        <v>425</v>
      </c>
      <c r="E101" s="410">
        <v>2023</v>
      </c>
      <c r="F101" s="417" t="s">
        <v>190</v>
      </c>
      <c r="G101" s="411" t="s">
        <v>117</v>
      </c>
      <c r="H101" s="410"/>
      <c r="I101" s="410" t="s">
        <v>114</v>
      </c>
      <c r="J101" s="411" t="s">
        <v>115</v>
      </c>
      <c r="K101" s="410"/>
      <c r="L101" s="428">
        <v>-93</v>
      </c>
      <c r="M101" s="428"/>
      <c r="N101" s="428"/>
      <c r="O101" s="428"/>
    </row>
    <row r="102" spans="1:15" ht="15">
      <c r="A102" s="410"/>
      <c r="B102" s="410" t="s">
        <v>257</v>
      </c>
      <c r="C102" s="260" t="s">
        <v>424</v>
      </c>
      <c r="D102" s="410" t="s">
        <v>425</v>
      </c>
      <c r="E102" s="410">
        <v>2023</v>
      </c>
      <c r="F102" s="417" t="s">
        <v>421</v>
      </c>
      <c r="G102" s="411" t="s">
        <v>117</v>
      </c>
      <c r="H102" s="410"/>
      <c r="I102" s="410" t="s">
        <v>114</v>
      </c>
      <c r="J102" s="411" t="s">
        <v>115</v>
      </c>
      <c r="K102" s="410"/>
      <c r="L102" s="428">
        <v>-1.015</v>
      </c>
      <c r="M102" s="428"/>
      <c r="N102" s="428"/>
      <c r="O102" s="428"/>
    </row>
    <row r="103" spans="1:15" ht="15">
      <c r="A103" s="410"/>
      <c r="B103" s="410" t="s">
        <v>257</v>
      </c>
      <c r="C103" s="260" t="s">
        <v>424</v>
      </c>
      <c r="D103" s="410" t="s">
        <v>425</v>
      </c>
      <c r="E103" s="410">
        <v>2023</v>
      </c>
      <c r="F103" s="417" t="s">
        <v>130</v>
      </c>
      <c r="G103" s="411" t="s">
        <v>117</v>
      </c>
      <c r="H103" s="410"/>
      <c r="I103" s="410" t="s">
        <v>114</v>
      </c>
      <c r="J103" s="411" t="s">
        <v>115</v>
      </c>
      <c r="K103" s="410"/>
      <c r="L103" s="428">
        <v>-20</v>
      </c>
      <c r="M103" s="428"/>
      <c r="N103" s="428"/>
      <c r="O103" s="428"/>
    </row>
    <row r="104" spans="1:15" ht="15">
      <c r="A104" s="410"/>
      <c r="B104" s="410" t="s">
        <v>257</v>
      </c>
      <c r="C104" s="260" t="s">
        <v>424</v>
      </c>
      <c r="D104" s="410" t="s">
        <v>425</v>
      </c>
      <c r="E104" s="410">
        <v>2023</v>
      </c>
      <c r="F104" s="417" t="s">
        <v>189</v>
      </c>
      <c r="G104" s="411" t="s">
        <v>117</v>
      </c>
      <c r="H104" s="410"/>
      <c r="I104" s="410" t="s">
        <v>114</v>
      </c>
      <c r="J104" s="411" t="s">
        <v>115</v>
      </c>
      <c r="K104" s="410"/>
      <c r="L104" s="428">
        <v>-15</v>
      </c>
      <c r="M104" s="428"/>
      <c r="N104" s="428"/>
      <c r="O104" s="428"/>
    </row>
    <row r="105" spans="1:15" ht="15">
      <c r="A105" s="410"/>
      <c r="B105" s="410" t="s">
        <v>257</v>
      </c>
      <c r="C105" s="260" t="s">
        <v>424</v>
      </c>
      <c r="D105" s="410" t="s">
        <v>425</v>
      </c>
      <c r="E105" s="410">
        <v>2023</v>
      </c>
      <c r="F105" s="417" t="s">
        <v>128</v>
      </c>
      <c r="G105" s="411" t="s">
        <v>117</v>
      </c>
      <c r="H105" s="410"/>
      <c r="I105" s="410" t="s">
        <v>114</v>
      </c>
      <c r="J105" s="411" t="s">
        <v>115</v>
      </c>
      <c r="K105" s="410"/>
      <c r="L105" s="428">
        <v>20</v>
      </c>
      <c r="M105" s="428"/>
      <c r="N105" s="428"/>
      <c r="O105" s="428"/>
    </row>
    <row r="106" spans="1:15" ht="15">
      <c r="A106" s="410"/>
      <c r="B106" s="410"/>
      <c r="C106" s="260" t="s">
        <v>417</v>
      </c>
      <c r="D106" s="410" t="s">
        <v>426</v>
      </c>
      <c r="E106" s="410">
        <v>2023</v>
      </c>
      <c r="F106" s="417" t="s">
        <v>132</v>
      </c>
      <c r="G106" s="411" t="s">
        <v>117</v>
      </c>
      <c r="H106" s="410"/>
      <c r="I106" s="410" t="s">
        <v>114</v>
      </c>
      <c r="J106" s="411" t="s">
        <v>115</v>
      </c>
      <c r="K106" s="410"/>
      <c r="L106" s="428">
        <v>-1000</v>
      </c>
      <c r="M106" s="428"/>
      <c r="N106" s="428"/>
      <c r="O106" s="428"/>
    </row>
    <row r="107" spans="1:15" ht="15">
      <c r="A107" s="410"/>
      <c r="B107" s="410"/>
      <c r="C107" s="260" t="s">
        <v>423</v>
      </c>
      <c r="D107" s="410" t="s">
        <v>427</v>
      </c>
      <c r="E107" s="410">
        <v>2023</v>
      </c>
      <c r="F107" s="417" t="s">
        <v>186</v>
      </c>
      <c r="G107" s="411" t="s">
        <v>117</v>
      </c>
      <c r="H107" s="410"/>
      <c r="I107" s="410" t="s">
        <v>114</v>
      </c>
      <c r="J107" s="411" t="s">
        <v>115</v>
      </c>
      <c r="K107" s="410"/>
      <c r="L107" s="428">
        <v>-37.17</v>
      </c>
      <c r="M107" s="428"/>
      <c r="N107" s="428"/>
      <c r="O107" s="428"/>
    </row>
    <row r="108" spans="1:15" ht="15">
      <c r="A108" s="410"/>
      <c r="B108" s="410"/>
      <c r="C108" s="260" t="s">
        <v>423</v>
      </c>
      <c r="D108" s="410" t="s">
        <v>427</v>
      </c>
      <c r="E108" s="410">
        <v>2023</v>
      </c>
      <c r="F108" s="417" t="s">
        <v>132</v>
      </c>
      <c r="G108" s="411" t="s">
        <v>117</v>
      </c>
      <c r="H108" s="410"/>
      <c r="I108" s="410" t="s">
        <v>114</v>
      </c>
      <c r="J108" s="411" t="s">
        <v>115</v>
      </c>
      <c r="K108" s="410"/>
      <c r="L108" s="428">
        <v>-45.333999999999996</v>
      </c>
      <c r="M108" s="428"/>
      <c r="N108" s="428"/>
      <c r="O108" s="428"/>
    </row>
    <row r="109" spans="1:15" ht="15">
      <c r="A109" s="410"/>
      <c r="B109" s="410"/>
      <c r="C109" s="260" t="s">
        <v>423</v>
      </c>
      <c r="D109" s="410" t="s">
        <v>427</v>
      </c>
      <c r="E109" s="410">
        <v>2023</v>
      </c>
      <c r="F109" s="417" t="s">
        <v>112</v>
      </c>
      <c r="G109" s="411" t="s">
        <v>117</v>
      </c>
      <c r="H109" s="410"/>
      <c r="I109" s="410" t="s">
        <v>114</v>
      </c>
      <c r="J109" s="411" t="s">
        <v>115</v>
      </c>
      <c r="K109" s="410"/>
      <c r="L109" s="428">
        <v>-60</v>
      </c>
      <c r="M109" s="428"/>
      <c r="N109" s="428"/>
      <c r="O109" s="428"/>
    </row>
    <row r="110" spans="1:15" ht="15">
      <c r="A110" s="410"/>
      <c r="B110" s="410"/>
      <c r="C110" s="260" t="s">
        <v>423</v>
      </c>
      <c r="D110" s="410" t="s">
        <v>427</v>
      </c>
      <c r="E110" s="410">
        <v>2023</v>
      </c>
      <c r="F110" s="417" t="s">
        <v>188</v>
      </c>
      <c r="G110" s="411" t="s">
        <v>117</v>
      </c>
      <c r="H110" s="410"/>
      <c r="I110" s="410" t="s">
        <v>114</v>
      </c>
      <c r="J110" s="411" t="s">
        <v>115</v>
      </c>
      <c r="K110" s="410"/>
      <c r="L110" s="428">
        <v>-1</v>
      </c>
      <c r="M110" s="428"/>
      <c r="N110" s="428"/>
      <c r="O110" s="428"/>
    </row>
    <row r="111" spans="1:15" ht="15">
      <c r="A111" s="410"/>
      <c r="B111" s="410"/>
      <c r="C111" s="260" t="s">
        <v>423</v>
      </c>
      <c r="D111" s="410" t="s">
        <v>427</v>
      </c>
      <c r="E111" s="410">
        <v>2023</v>
      </c>
      <c r="F111" s="417" t="s">
        <v>189</v>
      </c>
      <c r="G111" s="411" t="s">
        <v>117</v>
      </c>
      <c r="H111" s="410"/>
      <c r="I111" s="410" t="s">
        <v>114</v>
      </c>
      <c r="J111" s="411" t="s">
        <v>115</v>
      </c>
      <c r="K111" s="410"/>
      <c r="L111" s="428">
        <v>-70</v>
      </c>
      <c r="M111" s="428"/>
      <c r="N111" s="428"/>
      <c r="O111" s="428"/>
    </row>
    <row r="112" spans="1:15" ht="15">
      <c r="A112" s="410"/>
      <c r="B112" s="410"/>
      <c r="C112" s="260" t="s">
        <v>423</v>
      </c>
      <c r="D112" s="410" t="s">
        <v>427</v>
      </c>
      <c r="E112" s="410">
        <v>2023</v>
      </c>
      <c r="F112" s="417" t="s">
        <v>130</v>
      </c>
      <c r="G112" s="411" t="s">
        <v>117</v>
      </c>
      <c r="H112" s="410"/>
      <c r="I112" s="410" t="s">
        <v>114</v>
      </c>
      <c r="J112" s="411" t="s">
        <v>115</v>
      </c>
      <c r="K112" s="410"/>
      <c r="L112" s="428">
        <v>-2.523</v>
      </c>
      <c r="M112" s="428"/>
      <c r="N112" s="428"/>
      <c r="O112" s="428"/>
    </row>
    <row r="113" spans="1:15" ht="15">
      <c r="A113" s="410"/>
      <c r="B113" s="410"/>
      <c r="C113" s="260" t="s">
        <v>423</v>
      </c>
      <c r="D113" s="410" t="s">
        <v>427</v>
      </c>
      <c r="E113" s="410">
        <v>2023</v>
      </c>
      <c r="F113" s="417" t="s">
        <v>191</v>
      </c>
      <c r="G113" s="411" t="s">
        <v>117</v>
      </c>
      <c r="H113" s="410"/>
      <c r="I113" s="410" t="s">
        <v>114</v>
      </c>
      <c r="J113" s="411" t="s">
        <v>115</v>
      </c>
      <c r="K113" s="410"/>
      <c r="L113" s="428">
        <v>-1.243</v>
      </c>
      <c r="M113" s="428"/>
      <c r="N113" s="428"/>
      <c r="O113" s="428"/>
    </row>
    <row r="114" spans="1:15" ht="15">
      <c r="A114" s="410"/>
      <c r="B114" s="410"/>
      <c r="C114" s="260" t="s">
        <v>423</v>
      </c>
      <c r="D114" s="410" t="s">
        <v>427</v>
      </c>
      <c r="E114" s="410">
        <v>2023</v>
      </c>
      <c r="F114" s="417" t="s">
        <v>190</v>
      </c>
      <c r="G114" s="411" t="s">
        <v>117</v>
      </c>
      <c r="H114" s="410"/>
      <c r="I114" s="410" t="s">
        <v>114</v>
      </c>
      <c r="J114" s="411" t="s">
        <v>115</v>
      </c>
      <c r="K114" s="410"/>
      <c r="L114" s="428">
        <v>-0.5</v>
      </c>
      <c r="M114" s="428"/>
      <c r="N114" s="428"/>
      <c r="O114" s="428"/>
    </row>
    <row r="115" spans="1:15" ht="15">
      <c r="A115" s="410"/>
      <c r="B115" s="410"/>
      <c r="C115" s="260" t="s">
        <v>429</v>
      </c>
      <c r="D115" s="410" t="s">
        <v>428</v>
      </c>
      <c r="E115" s="410">
        <v>2023</v>
      </c>
      <c r="F115" s="417" t="s">
        <v>191</v>
      </c>
      <c r="G115" s="411" t="s">
        <v>117</v>
      </c>
      <c r="H115" s="410"/>
      <c r="I115" s="410" t="s">
        <v>114</v>
      </c>
      <c r="J115" s="411" t="s">
        <v>115</v>
      </c>
      <c r="K115" s="410"/>
      <c r="L115" s="428">
        <v>1</v>
      </c>
      <c r="M115" s="428"/>
      <c r="N115" s="428"/>
      <c r="O115" s="428"/>
    </row>
    <row r="116" spans="1:15" ht="15">
      <c r="A116" s="410"/>
      <c r="B116" s="410"/>
      <c r="C116" s="260" t="s">
        <v>418</v>
      </c>
      <c r="D116" s="410" t="s">
        <v>430</v>
      </c>
      <c r="E116" s="410">
        <v>2023</v>
      </c>
      <c r="F116" s="417" t="s">
        <v>340</v>
      </c>
      <c r="G116" s="411" t="s">
        <v>117</v>
      </c>
      <c r="H116" s="410"/>
      <c r="I116" s="410" t="s">
        <v>114</v>
      </c>
      <c r="J116" s="411" t="s">
        <v>115</v>
      </c>
      <c r="K116" s="410"/>
      <c r="L116" s="428">
        <v>29.85</v>
      </c>
      <c r="M116" s="428"/>
      <c r="N116" s="428"/>
      <c r="O116" s="428"/>
    </row>
    <row r="117" spans="1:15" ht="15">
      <c r="A117" s="410"/>
      <c r="B117" s="410"/>
      <c r="C117" s="260" t="s">
        <v>418</v>
      </c>
      <c r="D117" s="410" t="s">
        <v>430</v>
      </c>
      <c r="E117" s="410">
        <v>2023</v>
      </c>
      <c r="F117" s="417" t="s">
        <v>191</v>
      </c>
      <c r="G117" s="411" t="s">
        <v>117</v>
      </c>
      <c r="H117" s="410"/>
      <c r="I117" s="410" t="s">
        <v>114</v>
      </c>
      <c r="J117" s="411" t="s">
        <v>115</v>
      </c>
      <c r="K117" s="410"/>
      <c r="L117" s="428">
        <v>0.15</v>
      </c>
      <c r="M117" s="428"/>
      <c r="N117" s="428"/>
      <c r="O117" s="428"/>
    </row>
    <row r="118" spans="1:15" ht="15">
      <c r="A118" s="410"/>
      <c r="B118" s="410"/>
      <c r="C118" s="260" t="s">
        <v>431</v>
      </c>
      <c r="D118" s="410" t="s">
        <v>432</v>
      </c>
      <c r="E118" s="410">
        <v>2023</v>
      </c>
      <c r="F118" s="417" t="s">
        <v>186</v>
      </c>
      <c r="G118" s="411" t="s">
        <v>117</v>
      </c>
      <c r="H118" s="410"/>
      <c r="I118" s="410" t="s">
        <v>114</v>
      </c>
      <c r="J118" s="411" t="s">
        <v>115</v>
      </c>
      <c r="K118" s="410"/>
      <c r="L118" s="428">
        <v>26.648</v>
      </c>
      <c r="M118" s="428"/>
      <c r="N118" s="428"/>
      <c r="O118" s="428"/>
    </row>
    <row r="119" spans="1:15" ht="15">
      <c r="A119" s="410"/>
      <c r="B119" s="410"/>
      <c r="C119" s="260" t="s">
        <v>419</v>
      </c>
      <c r="D119" s="410" t="s">
        <v>433</v>
      </c>
      <c r="E119" s="410">
        <v>2023</v>
      </c>
      <c r="F119" s="417" t="s">
        <v>132</v>
      </c>
      <c r="G119" s="411" t="s">
        <v>117</v>
      </c>
      <c r="H119" s="410"/>
      <c r="I119" s="410" t="s">
        <v>114</v>
      </c>
      <c r="J119" s="411" t="s">
        <v>115</v>
      </c>
      <c r="K119" s="410"/>
      <c r="L119" s="428">
        <v>13.6</v>
      </c>
      <c r="M119" s="428"/>
      <c r="N119" s="428"/>
      <c r="O119" s="428"/>
    </row>
    <row r="120" spans="1:15" ht="15">
      <c r="A120" s="410"/>
      <c r="B120" s="410"/>
      <c r="C120" s="260" t="s">
        <v>420</v>
      </c>
      <c r="D120" s="410" t="s">
        <v>434</v>
      </c>
      <c r="E120" s="410">
        <v>2023</v>
      </c>
      <c r="F120" s="417" t="s">
        <v>130</v>
      </c>
      <c r="G120" s="411" t="s">
        <v>117</v>
      </c>
      <c r="H120" s="410"/>
      <c r="I120" s="410" t="s">
        <v>114</v>
      </c>
      <c r="J120" s="411" t="s">
        <v>115</v>
      </c>
      <c r="K120" s="410"/>
      <c r="L120" s="428">
        <v>6.667</v>
      </c>
      <c r="M120" s="428"/>
      <c r="N120" s="428"/>
      <c r="O120" s="428"/>
    </row>
    <row r="121" spans="1:15" ht="15">
      <c r="A121" s="410"/>
      <c r="B121" s="410"/>
      <c r="C121" s="260" t="s">
        <v>654</v>
      </c>
      <c r="D121" s="410" t="s">
        <v>435</v>
      </c>
      <c r="E121" s="410">
        <v>2023</v>
      </c>
      <c r="F121" s="417" t="s">
        <v>188</v>
      </c>
      <c r="G121" s="411" t="s">
        <v>117</v>
      </c>
      <c r="H121" s="410"/>
      <c r="I121" s="410" t="s">
        <v>114</v>
      </c>
      <c r="J121" s="411" t="s">
        <v>115</v>
      </c>
      <c r="K121" s="410"/>
      <c r="L121" s="428">
        <v>0.5</v>
      </c>
      <c r="M121" s="428"/>
      <c r="N121" s="428"/>
      <c r="O121" s="428"/>
    </row>
    <row r="122" spans="1:15" ht="15">
      <c r="A122" s="410"/>
      <c r="B122" s="410"/>
      <c r="C122" s="260" t="s">
        <v>437</v>
      </c>
      <c r="D122" s="410" t="s">
        <v>438</v>
      </c>
      <c r="E122" s="410">
        <v>2024</v>
      </c>
      <c r="F122" s="417"/>
      <c r="G122" s="411"/>
      <c r="H122" s="410"/>
      <c r="I122" s="410"/>
      <c r="J122" s="411"/>
      <c r="K122" s="410"/>
      <c r="L122" s="428">
        <v>48.75</v>
      </c>
      <c r="M122" s="428"/>
      <c r="N122" s="428"/>
      <c r="O122" s="428"/>
    </row>
    <row r="123" spans="1:15" ht="15">
      <c r="A123" s="410"/>
      <c r="B123" s="410"/>
      <c r="C123" s="260"/>
      <c r="D123" s="410"/>
      <c r="E123" s="410"/>
      <c r="F123" s="417"/>
      <c r="G123" s="411"/>
      <c r="H123" s="410"/>
      <c r="I123" s="410"/>
      <c r="J123" s="411"/>
      <c r="K123" s="410"/>
      <c r="L123" s="428"/>
      <c r="M123" s="428"/>
      <c r="N123" s="428"/>
      <c r="O123" s="428"/>
    </row>
    <row r="124" spans="1:15" ht="15">
      <c r="A124" s="521" t="s">
        <v>440</v>
      </c>
      <c r="B124" s="522"/>
      <c r="C124" s="522"/>
      <c r="D124" s="522"/>
      <c r="E124" s="522"/>
      <c r="F124" s="522"/>
      <c r="G124" s="522"/>
      <c r="H124" s="522"/>
      <c r="I124" s="522"/>
      <c r="J124" s="522"/>
      <c r="K124" s="522"/>
      <c r="L124" s="522"/>
      <c r="M124" s="522"/>
      <c r="N124" s="522"/>
      <c r="O124" s="523"/>
    </row>
    <row r="125" spans="1:15" ht="15">
      <c r="A125" s="410"/>
      <c r="B125" s="410"/>
      <c r="C125" s="260" t="s">
        <v>441</v>
      </c>
      <c r="D125" s="410" t="s">
        <v>487</v>
      </c>
      <c r="E125" s="410">
        <v>2024</v>
      </c>
      <c r="F125" s="417" t="s">
        <v>191</v>
      </c>
      <c r="G125" s="411" t="s">
        <v>117</v>
      </c>
      <c r="H125" s="410"/>
      <c r="I125" s="410" t="s">
        <v>114</v>
      </c>
      <c r="J125" s="411" t="s">
        <v>120</v>
      </c>
      <c r="K125" s="410"/>
      <c r="L125" s="428">
        <v>18</v>
      </c>
      <c r="M125" s="428"/>
      <c r="N125" s="428"/>
      <c r="O125" s="428"/>
    </row>
    <row r="126" spans="1:15" ht="15">
      <c r="A126" s="410"/>
      <c r="B126" s="410"/>
      <c r="C126" s="260" t="s">
        <v>442</v>
      </c>
      <c r="D126" s="410" t="s">
        <v>488</v>
      </c>
      <c r="E126" s="410">
        <v>2024</v>
      </c>
      <c r="F126" s="417" t="s">
        <v>191</v>
      </c>
      <c r="G126" s="411" t="s">
        <v>117</v>
      </c>
      <c r="H126" s="410"/>
      <c r="I126" s="410" t="s">
        <v>114</v>
      </c>
      <c r="J126" s="411" t="s">
        <v>120</v>
      </c>
      <c r="K126" s="410"/>
      <c r="L126" s="428">
        <v>6.5</v>
      </c>
      <c r="M126" s="428"/>
      <c r="N126" s="428"/>
      <c r="O126" s="428"/>
    </row>
    <row r="127" spans="1:15" ht="15">
      <c r="A127" s="410"/>
      <c r="B127" s="410"/>
      <c r="C127" s="260" t="s">
        <v>478</v>
      </c>
      <c r="D127" s="410" t="s">
        <v>480</v>
      </c>
      <c r="E127" s="410">
        <v>2024</v>
      </c>
      <c r="F127" s="417" t="s">
        <v>130</v>
      </c>
      <c r="G127" s="411" t="s">
        <v>117</v>
      </c>
      <c r="H127" s="410"/>
      <c r="I127" s="410" t="s">
        <v>114</v>
      </c>
      <c r="J127" s="411" t="s">
        <v>120</v>
      </c>
      <c r="K127" s="410"/>
      <c r="L127" s="428">
        <v>23.468</v>
      </c>
      <c r="M127" s="428"/>
      <c r="N127" s="428"/>
      <c r="O127" s="428"/>
    </row>
    <row r="128" spans="1:15" ht="15">
      <c r="A128" s="410"/>
      <c r="B128" s="410"/>
      <c r="C128" s="260" t="s">
        <v>478</v>
      </c>
      <c r="D128" s="410" t="s">
        <v>480</v>
      </c>
      <c r="E128" s="410">
        <v>2024</v>
      </c>
      <c r="F128" s="417" t="s">
        <v>340</v>
      </c>
      <c r="G128" s="411" t="s">
        <v>117</v>
      </c>
      <c r="H128" s="410"/>
      <c r="I128" s="410" t="s">
        <v>114</v>
      </c>
      <c r="J128" s="411" t="s">
        <v>120</v>
      </c>
      <c r="K128" s="410"/>
      <c r="L128" s="428">
        <v>3.089</v>
      </c>
      <c r="M128" s="428"/>
      <c r="N128" s="428"/>
      <c r="O128" s="428"/>
    </row>
    <row r="129" spans="1:15" ht="15">
      <c r="A129" s="410"/>
      <c r="B129" s="410"/>
      <c r="C129" s="260" t="s">
        <v>479</v>
      </c>
      <c r="D129" s="410" t="s">
        <v>481</v>
      </c>
      <c r="E129" s="410">
        <v>2024</v>
      </c>
      <c r="F129" s="417" t="s">
        <v>132</v>
      </c>
      <c r="G129" s="411" t="s">
        <v>117</v>
      </c>
      <c r="H129" s="410"/>
      <c r="I129" s="410" t="s">
        <v>114</v>
      </c>
      <c r="J129" s="411" t="s">
        <v>120</v>
      </c>
      <c r="K129" s="410"/>
      <c r="L129" s="428">
        <v>8.563</v>
      </c>
      <c r="M129" s="428"/>
      <c r="N129" s="428"/>
      <c r="O129" s="428"/>
    </row>
    <row r="130" spans="1:15" ht="15">
      <c r="A130" s="410"/>
      <c r="B130" s="410"/>
      <c r="C130" s="260" t="s">
        <v>479</v>
      </c>
      <c r="D130" s="410" t="s">
        <v>481</v>
      </c>
      <c r="E130" s="410">
        <v>2024</v>
      </c>
      <c r="F130" s="417" t="s">
        <v>340</v>
      </c>
      <c r="G130" s="411" t="s">
        <v>117</v>
      </c>
      <c r="H130" s="410"/>
      <c r="I130" s="410" t="s">
        <v>114</v>
      </c>
      <c r="J130" s="411" t="s">
        <v>120</v>
      </c>
      <c r="K130" s="410"/>
      <c r="L130" s="428">
        <v>1.437</v>
      </c>
      <c r="M130" s="428"/>
      <c r="N130" s="428"/>
      <c r="O130" s="428"/>
    </row>
    <row r="131" spans="1:15" ht="15">
      <c r="A131" s="410"/>
      <c r="B131" s="410"/>
      <c r="C131" s="260" t="s">
        <v>482</v>
      </c>
      <c r="D131" s="410" t="s">
        <v>483</v>
      </c>
      <c r="E131" s="410">
        <v>2024</v>
      </c>
      <c r="F131" s="417" t="s">
        <v>130</v>
      </c>
      <c r="G131" s="411" t="s">
        <v>117</v>
      </c>
      <c r="H131" s="410"/>
      <c r="I131" s="410" t="s">
        <v>114</v>
      </c>
      <c r="J131" s="411" t="s">
        <v>120</v>
      </c>
      <c r="K131" s="410"/>
      <c r="L131" s="428">
        <v>59</v>
      </c>
      <c r="M131" s="428"/>
      <c r="N131" s="428"/>
      <c r="O131" s="428"/>
    </row>
    <row r="132" spans="1:15" ht="15">
      <c r="A132" s="410"/>
      <c r="B132" s="410"/>
      <c r="C132" s="260" t="s">
        <v>443</v>
      </c>
      <c r="D132" s="410" t="s">
        <v>486</v>
      </c>
      <c r="E132" s="410">
        <v>2024</v>
      </c>
      <c r="F132" s="417" t="s">
        <v>130</v>
      </c>
      <c r="G132" s="411" t="s">
        <v>117</v>
      </c>
      <c r="H132" s="410"/>
      <c r="I132" s="410" t="s">
        <v>114</v>
      </c>
      <c r="J132" s="411" t="s">
        <v>120</v>
      </c>
      <c r="K132" s="410"/>
      <c r="L132" s="428">
        <v>4</v>
      </c>
      <c r="M132" s="428"/>
      <c r="N132" s="428"/>
      <c r="O132" s="428"/>
    </row>
    <row r="133" spans="1:15" ht="15">
      <c r="A133" s="410"/>
      <c r="B133" s="410"/>
      <c r="C133" s="260" t="s">
        <v>444</v>
      </c>
      <c r="D133" s="410" t="s">
        <v>484</v>
      </c>
      <c r="E133" s="410">
        <v>2024</v>
      </c>
      <c r="F133" s="417" t="s">
        <v>132</v>
      </c>
      <c r="G133" s="411" t="s">
        <v>117</v>
      </c>
      <c r="H133" s="410"/>
      <c r="I133" s="410" t="s">
        <v>114</v>
      </c>
      <c r="J133" s="411" t="s">
        <v>115</v>
      </c>
      <c r="K133" s="410"/>
      <c r="L133" s="428">
        <v>7.09</v>
      </c>
      <c r="M133" s="428"/>
      <c r="N133" s="428"/>
      <c r="O133" s="428"/>
    </row>
    <row r="134" spans="1:15" ht="15">
      <c r="A134" s="410"/>
      <c r="B134" s="410"/>
      <c r="C134" s="260" t="s">
        <v>444</v>
      </c>
      <c r="D134" s="410" t="s">
        <v>484</v>
      </c>
      <c r="E134" s="410">
        <v>2024</v>
      </c>
      <c r="F134" s="417" t="s">
        <v>191</v>
      </c>
      <c r="G134" s="411" t="s">
        <v>117</v>
      </c>
      <c r="H134" s="410"/>
      <c r="I134" s="410" t="s">
        <v>114</v>
      </c>
      <c r="J134" s="411" t="s">
        <v>115</v>
      </c>
      <c r="K134" s="410"/>
      <c r="L134" s="428">
        <v>1.91</v>
      </c>
      <c r="M134" s="428"/>
      <c r="N134" s="428"/>
      <c r="O134" s="428"/>
    </row>
    <row r="135" spans="1:15" ht="15">
      <c r="A135" s="410"/>
      <c r="B135" s="410"/>
      <c r="C135" s="260" t="s">
        <v>445</v>
      </c>
      <c r="D135" s="410" t="s">
        <v>485</v>
      </c>
      <c r="E135" s="410">
        <v>2024</v>
      </c>
      <c r="F135" s="417" t="s">
        <v>189</v>
      </c>
      <c r="G135" s="411" t="s">
        <v>117</v>
      </c>
      <c r="H135" s="410"/>
      <c r="I135" s="410" t="s">
        <v>114</v>
      </c>
      <c r="J135" s="411" t="s">
        <v>120</v>
      </c>
      <c r="K135" s="410"/>
      <c r="L135" s="428">
        <v>5.188</v>
      </c>
      <c r="M135" s="428"/>
      <c r="N135" s="428"/>
      <c r="O135" s="428"/>
    </row>
    <row r="136" spans="1:15" ht="15">
      <c r="A136" s="410"/>
      <c r="B136" s="410"/>
      <c r="C136" s="260" t="s">
        <v>445</v>
      </c>
      <c r="D136" s="410" t="s">
        <v>485</v>
      </c>
      <c r="E136" s="410">
        <v>2024</v>
      </c>
      <c r="F136" s="417" t="s">
        <v>190</v>
      </c>
      <c r="G136" s="411" t="s">
        <v>117</v>
      </c>
      <c r="H136" s="410"/>
      <c r="I136" s="410" t="s">
        <v>114</v>
      </c>
      <c r="J136" s="411" t="s">
        <v>120</v>
      </c>
      <c r="K136" s="410"/>
      <c r="L136" s="428">
        <v>1.312</v>
      </c>
      <c r="M136" s="428"/>
      <c r="N136" s="428"/>
      <c r="O136" s="428"/>
    </row>
    <row r="137" spans="1:15" ht="15">
      <c r="A137" s="410"/>
      <c r="B137" s="410"/>
      <c r="C137" s="260" t="s">
        <v>446</v>
      </c>
      <c r="D137" s="410" t="s">
        <v>492</v>
      </c>
      <c r="E137" s="410">
        <v>2024</v>
      </c>
      <c r="F137" s="417" t="s">
        <v>190</v>
      </c>
      <c r="G137" s="411" t="s">
        <v>117</v>
      </c>
      <c r="H137" s="410"/>
      <c r="I137" s="410" t="s">
        <v>114</v>
      </c>
      <c r="J137" s="411" t="s">
        <v>115</v>
      </c>
      <c r="K137" s="410"/>
      <c r="L137" s="428">
        <v>6.5</v>
      </c>
      <c r="M137" s="428"/>
      <c r="N137" s="428"/>
      <c r="O137" s="428"/>
    </row>
    <row r="138" spans="1:15" ht="15">
      <c r="A138" s="410"/>
      <c r="B138" s="410"/>
      <c r="C138" s="260" t="s">
        <v>447</v>
      </c>
      <c r="D138" s="410" t="s">
        <v>489</v>
      </c>
      <c r="E138" s="410">
        <v>2024</v>
      </c>
      <c r="F138" s="417" t="s">
        <v>130</v>
      </c>
      <c r="G138" s="411" t="s">
        <v>117</v>
      </c>
      <c r="H138" s="410"/>
      <c r="I138" s="410" t="s">
        <v>114</v>
      </c>
      <c r="J138" s="411" t="s">
        <v>115</v>
      </c>
      <c r="K138" s="410"/>
      <c r="L138" s="428">
        <v>0.5</v>
      </c>
      <c r="M138" s="428"/>
      <c r="N138" s="428"/>
      <c r="O138" s="428"/>
    </row>
    <row r="139" spans="1:15" ht="15">
      <c r="A139" s="410"/>
      <c r="B139" s="410"/>
      <c r="C139" s="260" t="s">
        <v>448</v>
      </c>
      <c r="D139" s="410" t="s">
        <v>490</v>
      </c>
      <c r="E139" s="410">
        <v>2024</v>
      </c>
      <c r="F139" s="417" t="s">
        <v>132</v>
      </c>
      <c r="G139" s="411" t="s">
        <v>117</v>
      </c>
      <c r="H139" s="410"/>
      <c r="I139" s="410" t="s">
        <v>114</v>
      </c>
      <c r="J139" s="411" t="s">
        <v>115</v>
      </c>
      <c r="K139" s="410"/>
      <c r="L139" s="428">
        <v>1</v>
      </c>
      <c r="M139" s="428"/>
      <c r="N139" s="428"/>
      <c r="O139" s="428"/>
    </row>
    <row r="140" spans="1:15" ht="15">
      <c r="A140" s="410"/>
      <c r="B140" s="410"/>
      <c r="C140" s="260" t="s">
        <v>449</v>
      </c>
      <c r="D140" s="410" t="s">
        <v>655</v>
      </c>
      <c r="E140" s="410">
        <v>2024</v>
      </c>
      <c r="F140" s="417" t="s">
        <v>132</v>
      </c>
      <c r="G140" s="411" t="s">
        <v>117</v>
      </c>
      <c r="H140" s="410"/>
      <c r="I140" s="410" t="s">
        <v>114</v>
      </c>
      <c r="J140" s="411" t="s">
        <v>115</v>
      </c>
      <c r="K140" s="410"/>
      <c r="L140" s="428">
        <v>0.5</v>
      </c>
      <c r="M140" s="428"/>
      <c r="N140" s="428"/>
      <c r="O140" s="428"/>
    </row>
    <row r="141" spans="1:15" ht="15">
      <c r="A141" s="410"/>
      <c r="B141" s="410"/>
      <c r="C141" s="260" t="s">
        <v>450</v>
      </c>
      <c r="D141" s="410" t="s">
        <v>491</v>
      </c>
      <c r="E141" s="410">
        <v>2024</v>
      </c>
      <c r="F141" s="417" t="s">
        <v>130</v>
      </c>
      <c r="G141" s="411" t="s">
        <v>117</v>
      </c>
      <c r="H141" s="410"/>
      <c r="I141" s="410" t="s">
        <v>114</v>
      </c>
      <c r="J141" s="411" t="s">
        <v>115</v>
      </c>
      <c r="K141" s="410"/>
      <c r="L141" s="428">
        <v>1.8</v>
      </c>
      <c r="M141" s="428"/>
      <c r="N141" s="428"/>
      <c r="O141" s="428"/>
    </row>
    <row r="142" spans="1:15" ht="15">
      <c r="A142" s="410"/>
      <c r="B142" s="410"/>
      <c r="C142" s="260" t="s">
        <v>656</v>
      </c>
      <c r="D142" s="410" t="s">
        <v>493</v>
      </c>
      <c r="E142" s="410">
        <v>2024</v>
      </c>
      <c r="F142" s="417" t="s">
        <v>132</v>
      </c>
      <c r="G142" s="411" t="s">
        <v>117</v>
      </c>
      <c r="H142" s="410"/>
      <c r="I142" s="410" t="s">
        <v>114</v>
      </c>
      <c r="J142" s="411" t="s">
        <v>120</v>
      </c>
      <c r="K142" s="410"/>
      <c r="L142" s="428">
        <v>0.2</v>
      </c>
      <c r="M142" s="428"/>
      <c r="N142" s="428"/>
      <c r="O142" s="428"/>
    </row>
    <row r="143" spans="1:15" ht="15">
      <c r="A143" s="410"/>
      <c r="B143" s="410"/>
      <c r="C143" s="260" t="s">
        <v>451</v>
      </c>
      <c r="D143" s="410" t="s">
        <v>657</v>
      </c>
      <c r="E143" s="410">
        <v>2024</v>
      </c>
      <c r="F143" s="417" t="s">
        <v>132</v>
      </c>
      <c r="G143" s="411" t="s">
        <v>117</v>
      </c>
      <c r="H143" s="410"/>
      <c r="I143" s="410" t="s">
        <v>114</v>
      </c>
      <c r="J143" s="411" t="s">
        <v>120</v>
      </c>
      <c r="K143" s="410"/>
      <c r="L143" s="428">
        <v>0.126</v>
      </c>
      <c r="M143" s="428"/>
      <c r="N143" s="428"/>
      <c r="O143" s="428"/>
    </row>
    <row r="144" spans="1:15" ht="15">
      <c r="A144" s="410"/>
      <c r="B144" s="410"/>
      <c r="C144" s="260" t="s">
        <v>452</v>
      </c>
      <c r="D144" s="410" t="s">
        <v>657</v>
      </c>
      <c r="E144" s="410">
        <v>2024</v>
      </c>
      <c r="F144" s="417" t="s">
        <v>188</v>
      </c>
      <c r="G144" s="411" t="s">
        <v>117</v>
      </c>
      <c r="H144" s="410"/>
      <c r="I144" s="410" t="s">
        <v>114</v>
      </c>
      <c r="J144" s="411" t="s">
        <v>120</v>
      </c>
      <c r="K144" s="410"/>
      <c r="L144" s="428">
        <v>1.874</v>
      </c>
      <c r="M144" s="428"/>
      <c r="N144" s="428"/>
      <c r="O144" s="428"/>
    </row>
    <row r="145" spans="1:15" ht="15">
      <c r="A145" s="410"/>
      <c r="B145" s="410"/>
      <c r="C145" s="260" t="s">
        <v>453</v>
      </c>
      <c r="D145" s="410" t="s">
        <v>494</v>
      </c>
      <c r="E145" s="410">
        <v>2024</v>
      </c>
      <c r="F145" s="417" t="s">
        <v>340</v>
      </c>
      <c r="G145" s="411" t="s">
        <v>117</v>
      </c>
      <c r="H145" s="410"/>
      <c r="I145" s="410" t="s">
        <v>114</v>
      </c>
      <c r="J145" s="411" t="s">
        <v>120</v>
      </c>
      <c r="K145" s="410"/>
      <c r="L145" s="428">
        <v>6</v>
      </c>
      <c r="M145" s="428"/>
      <c r="N145" s="428"/>
      <c r="O145" s="428"/>
    </row>
    <row r="146" spans="1:15" ht="15">
      <c r="A146" s="410"/>
      <c r="B146" s="410"/>
      <c r="C146" s="260" t="s">
        <v>454</v>
      </c>
      <c r="D146" s="410" t="s">
        <v>495</v>
      </c>
      <c r="E146" s="410">
        <v>2024</v>
      </c>
      <c r="F146" s="417" t="s">
        <v>132</v>
      </c>
      <c r="G146" s="411" t="s">
        <v>117</v>
      </c>
      <c r="H146" s="410"/>
      <c r="I146" s="410" t="s">
        <v>114</v>
      </c>
      <c r="J146" s="411" t="s">
        <v>120</v>
      </c>
      <c r="K146" s="410"/>
      <c r="L146" s="428">
        <v>1.75</v>
      </c>
      <c r="M146" s="428"/>
      <c r="N146" s="428"/>
      <c r="O146" s="428"/>
    </row>
    <row r="147" spans="1:15" ht="15">
      <c r="A147" s="410"/>
      <c r="B147" s="410"/>
      <c r="C147" s="260" t="s">
        <v>455</v>
      </c>
      <c r="D147" s="410" t="s">
        <v>496</v>
      </c>
      <c r="E147" s="410">
        <v>2024</v>
      </c>
      <c r="F147" s="417" t="s">
        <v>190</v>
      </c>
      <c r="G147" s="411" t="s">
        <v>117</v>
      </c>
      <c r="H147" s="410"/>
      <c r="I147" s="410" t="s">
        <v>114</v>
      </c>
      <c r="J147" s="411" t="s">
        <v>120</v>
      </c>
      <c r="K147" s="410"/>
      <c r="L147" s="428">
        <v>0.05</v>
      </c>
      <c r="M147" s="428"/>
      <c r="N147" s="428"/>
      <c r="O147" s="428"/>
    </row>
    <row r="148" spans="1:15" ht="15">
      <c r="A148" s="410"/>
      <c r="B148" s="410"/>
      <c r="C148" s="260" t="s">
        <v>456</v>
      </c>
      <c r="D148" s="410" t="s">
        <v>496</v>
      </c>
      <c r="E148" s="410">
        <v>2024</v>
      </c>
      <c r="F148" s="417" t="s">
        <v>191</v>
      </c>
      <c r="G148" s="411" t="s">
        <v>117</v>
      </c>
      <c r="H148" s="410"/>
      <c r="I148" s="410" t="s">
        <v>114</v>
      </c>
      <c r="J148" s="411" t="s">
        <v>120</v>
      </c>
      <c r="K148" s="410"/>
      <c r="L148" s="428">
        <v>0.13</v>
      </c>
      <c r="M148" s="428"/>
      <c r="N148" s="428"/>
      <c r="O148" s="428"/>
    </row>
    <row r="149" spans="1:15" ht="15">
      <c r="A149" s="410"/>
      <c r="B149" s="410"/>
      <c r="C149" s="260" t="s">
        <v>457</v>
      </c>
      <c r="D149" s="410" t="s">
        <v>496</v>
      </c>
      <c r="E149" s="410">
        <v>2024</v>
      </c>
      <c r="F149" s="417" t="s">
        <v>132</v>
      </c>
      <c r="G149" s="411" t="s">
        <v>117</v>
      </c>
      <c r="H149" s="410"/>
      <c r="I149" s="410" t="s">
        <v>114</v>
      </c>
      <c r="J149" s="411" t="s">
        <v>120</v>
      </c>
      <c r="K149" s="410"/>
      <c r="L149" s="428">
        <v>0.07</v>
      </c>
      <c r="M149" s="428"/>
      <c r="N149" s="428"/>
      <c r="O149" s="428"/>
    </row>
    <row r="150" spans="1:15" ht="15">
      <c r="A150" s="410"/>
      <c r="B150" s="410"/>
      <c r="C150" s="260" t="s">
        <v>458</v>
      </c>
      <c r="D150" s="410" t="s">
        <v>497</v>
      </c>
      <c r="E150" s="410">
        <v>2024</v>
      </c>
      <c r="F150" s="417" t="s">
        <v>132</v>
      </c>
      <c r="G150" s="411" t="s">
        <v>117</v>
      </c>
      <c r="H150" s="410"/>
      <c r="I150" s="410" t="s">
        <v>114</v>
      </c>
      <c r="J150" s="411" t="s">
        <v>115</v>
      </c>
      <c r="K150" s="410"/>
      <c r="L150" s="428">
        <v>5</v>
      </c>
      <c r="M150" s="428"/>
      <c r="N150" s="428"/>
      <c r="O150" s="428"/>
    </row>
    <row r="151" spans="1:15" ht="15">
      <c r="A151" s="410"/>
      <c r="B151" s="410"/>
      <c r="C151" s="260" t="s">
        <v>459</v>
      </c>
      <c r="D151" s="410" t="s">
        <v>498</v>
      </c>
      <c r="E151" s="410">
        <v>2024</v>
      </c>
      <c r="F151" s="417" t="s">
        <v>132</v>
      </c>
      <c r="G151" s="411" t="s">
        <v>117</v>
      </c>
      <c r="H151" s="410"/>
      <c r="I151" s="410" t="s">
        <v>114</v>
      </c>
      <c r="J151" s="411" t="s">
        <v>115</v>
      </c>
      <c r="K151" s="410"/>
      <c r="L151" s="428">
        <v>10</v>
      </c>
      <c r="M151" s="428"/>
      <c r="N151" s="428"/>
      <c r="O151" s="428"/>
    </row>
    <row r="152" spans="1:15" ht="15">
      <c r="A152" s="410"/>
      <c r="B152" s="410"/>
      <c r="C152" s="260" t="s">
        <v>460</v>
      </c>
      <c r="D152" s="410" t="s">
        <v>499</v>
      </c>
      <c r="E152" s="410">
        <v>2024</v>
      </c>
      <c r="F152" s="417" t="s">
        <v>130</v>
      </c>
      <c r="G152" s="411" t="s">
        <v>117</v>
      </c>
      <c r="H152" s="410"/>
      <c r="I152" s="410" t="s">
        <v>114</v>
      </c>
      <c r="J152" s="411" t="s">
        <v>120</v>
      </c>
      <c r="K152" s="410"/>
      <c r="L152" s="428">
        <v>1.438</v>
      </c>
      <c r="M152" s="428"/>
      <c r="N152" s="428"/>
      <c r="O152" s="428"/>
    </row>
    <row r="153" spans="1:15" ht="15">
      <c r="A153" s="410"/>
      <c r="B153" s="410"/>
      <c r="C153" s="260" t="s">
        <v>460</v>
      </c>
      <c r="D153" s="410" t="s">
        <v>499</v>
      </c>
      <c r="E153" s="410">
        <v>2024</v>
      </c>
      <c r="F153" s="417" t="s">
        <v>132</v>
      </c>
      <c r="G153" s="411" t="s">
        <v>117</v>
      </c>
      <c r="H153" s="410"/>
      <c r="I153" s="410" t="s">
        <v>114</v>
      </c>
      <c r="J153" s="411" t="s">
        <v>120</v>
      </c>
      <c r="K153" s="410"/>
      <c r="L153" s="428">
        <v>0.036</v>
      </c>
      <c r="M153" s="428"/>
      <c r="N153" s="428"/>
      <c r="O153" s="428"/>
    </row>
    <row r="154" spans="1:15" ht="15">
      <c r="A154" s="410"/>
      <c r="B154" s="410"/>
      <c r="C154" s="260" t="s">
        <v>460</v>
      </c>
      <c r="D154" s="410" t="s">
        <v>499</v>
      </c>
      <c r="E154" s="410">
        <v>2024</v>
      </c>
      <c r="F154" s="417" t="s">
        <v>186</v>
      </c>
      <c r="G154" s="411" t="s">
        <v>117</v>
      </c>
      <c r="H154" s="410"/>
      <c r="I154" s="410" t="s">
        <v>114</v>
      </c>
      <c r="J154" s="411" t="s">
        <v>120</v>
      </c>
      <c r="K154" s="410"/>
      <c r="L154" s="428">
        <v>196.09</v>
      </c>
      <c r="M154" s="428"/>
      <c r="N154" s="428"/>
      <c r="O154" s="428"/>
    </row>
    <row r="155" spans="1:15" ht="15">
      <c r="A155" s="410"/>
      <c r="B155" s="410"/>
      <c r="C155" s="260" t="s">
        <v>461</v>
      </c>
      <c r="D155" s="410" t="s">
        <v>500</v>
      </c>
      <c r="E155" s="410">
        <v>2024</v>
      </c>
      <c r="F155" s="417" t="s">
        <v>191</v>
      </c>
      <c r="G155" s="411" t="s">
        <v>117</v>
      </c>
      <c r="H155" s="410"/>
      <c r="I155" s="410" t="s">
        <v>114</v>
      </c>
      <c r="J155" s="411" t="s">
        <v>120</v>
      </c>
      <c r="K155" s="410"/>
      <c r="L155" s="428">
        <v>10.2</v>
      </c>
      <c r="M155" s="428"/>
      <c r="N155" s="428"/>
      <c r="O155" s="428"/>
    </row>
    <row r="156" spans="1:15" ht="15">
      <c r="A156" s="410"/>
      <c r="B156" s="410"/>
      <c r="C156" s="260" t="s">
        <v>462</v>
      </c>
      <c r="D156" s="410" t="s">
        <v>501</v>
      </c>
      <c r="E156" s="410">
        <v>2024</v>
      </c>
      <c r="F156" s="417" t="s">
        <v>130</v>
      </c>
      <c r="G156" s="411" t="s">
        <v>117</v>
      </c>
      <c r="H156" s="410"/>
      <c r="I156" s="410" t="s">
        <v>114</v>
      </c>
      <c r="J156" s="411" t="s">
        <v>120</v>
      </c>
      <c r="K156" s="410"/>
      <c r="L156" s="428">
        <v>0.6</v>
      </c>
      <c r="M156" s="428"/>
      <c r="N156" s="428"/>
      <c r="O156" s="428"/>
    </row>
    <row r="157" spans="1:15" ht="15">
      <c r="A157" s="410"/>
      <c r="B157" s="410"/>
      <c r="C157" s="260" t="s">
        <v>463</v>
      </c>
      <c r="D157" s="410" t="s">
        <v>502</v>
      </c>
      <c r="E157" s="410">
        <v>2024</v>
      </c>
      <c r="F157" s="417" t="s">
        <v>191</v>
      </c>
      <c r="G157" s="411" t="s">
        <v>117</v>
      </c>
      <c r="H157" s="410"/>
      <c r="I157" s="410" t="s">
        <v>114</v>
      </c>
      <c r="J157" s="411" t="s">
        <v>120</v>
      </c>
      <c r="K157" s="410"/>
      <c r="L157" s="428">
        <v>5.5</v>
      </c>
      <c r="M157" s="428"/>
      <c r="N157" s="428"/>
      <c r="O157" s="428"/>
    </row>
    <row r="158" spans="1:15" ht="15">
      <c r="A158" s="410"/>
      <c r="B158" s="410"/>
      <c r="C158" s="260" t="s">
        <v>463</v>
      </c>
      <c r="D158" s="410" t="s">
        <v>502</v>
      </c>
      <c r="E158" s="410">
        <v>2024</v>
      </c>
      <c r="F158" s="417" t="s">
        <v>132</v>
      </c>
      <c r="G158" s="411" t="s">
        <v>117</v>
      </c>
      <c r="H158" s="410"/>
      <c r="I158" s="410" t="s">
        <v>114</v>
      </c>
      <c r="J158" s="411" t="s">
        <v>120</v>
      </c>
      <c r="K158" s="410"/>
      <c r="L158" s="428">
        <v>0.5</v>
      </c>
      <c r="M158" s="428"/>
      <c r="N158" s="428"/>
      <c r="O158" s="428"/>
    </row>
    <row r="159" spans="1:15" ht="15">
      <c r="A159" s="410"/>
      <c r="B159" s="410"/>
      <c r="C159" s="260" t="s">
        <v>464</v>
      </c>
      <c r="D159" s="410" t="s">
        <v>503</v>
      </c>
      <c r="E159" s="410">
        <v>2024</v>
      </c>
      <c r="F159" s="417" t="s">
        <v>132</v>
      </c>
      <c r="G159" s="411" t="s">
        <v>117</v>
      </c>
      <c r="H159" s="410"/>
      <c r="I159" s="410" t="s">
        <v>114</v>
      </c>
      <c r="J159" s="411" t="s">
        <v>120</v>
      </c>
      <c r="K159" s="410"/>
      <c r="L159" s="428">
        <v>0.2</v>
      </c>
      <c r="M159" s="428"/>
      <c r="N159" s="428"/>
      <c r="O159" s="428"/>
    </row>
    <row r="160" spans="1:15" ht="15">
      <c r="A160" s="410"/>
      <c r="B160" s="410"/>
      <c r="C160" s="260" t="s">
        <v>464</v>
      </c>
      <c r="D160" s="410" t="s">
        <v>503</v>
      </c>
      <c r="E160" s="410">
        <v>2024</v>
      </c>
      <c r="F160" s="417" t="s">
        <v>190</v>
      </c>
      <c r="G160" s="411" t="s">
        <v>117</v>
      </c>
      <c r="H160" s="410"/>
      <c r="I160" s="410" t="s">
        <v>114</v>
      </c>
      <c r="J160" s="411" t="s">
        <v>120</v>
      </c>
      <c r="K160" s="410"/>
      <c r="L160" s="428">
        <v>0.2</v>
      </c>
      <c r="M160" s="428"/>
      <c r="N160" s="428"/>
      <c r="O160" s="428"/>
    </row>
    <row r="161" spans="1:15" ht="15">
      <c r="A161" s="410"/>
      <c r="B161" s="410"/>
      <c r="C161" s="260" t="s">
        <v>465</v>
      </c>
      <c r="D161" s="410" t="s">
        <v>504</v>
      </c>
      <c r="E161" s="410">
        <v>2024</v>
      </c>
      <c r="F161" s="417" t="s">
        <v>186</v>
      </c>
      <c r="G161" s="411" t="s">
        <v>117</v>
      </c>
      <c r="H161" s="410"/>
      <c r="I161" s="410" t="s">
        <v>114</v>
      </c>
      <c r="J161" s="411" t="s">
        <v>120</v>
      </c>
      <c r="K161" s="410"/>
      <c r="L161" s="428">
        <v>93.894</v>
      </c>
      <c r="M161" s="428"/>
      <c r="N161" s="428"/>
      <c r="O161" s="428"/>
    </row>
    <row r="162" spans="1:15" ht="15">
      <c r="A162" s="410"/>
      <c r="B162" s="410"/>
      <c r="C162" s="260" t="s">
        <v>466</v>
      </c>
      <c r="D162" s="410" t="s">
        <v>505</v>
      </c>
      <c r="E162" s="410">
        <v>2024</v>
      </c>
      <c r="F162" s="417" t="s">
        <v>130</v>
      </c>
      <c r="G162" s="411" t="s">
        <v>117</v>
      </c>
      <c r="H162" s="410"/>
      <c r="I162" s="410" t="s">
        <v>114</v>
      </c>
      <c r="J162" s="411" t="s">
        <v>120</v>
      </c>
      <c r="K162" s="410"/>
      <c r="L162" s="428">
        <v>0.324</v>
      </c>
      <c r="M162" s="428"/>
      <c r="N162" s="428"/>
      <c r="O162" s="428"/>
    </row>
    <row r="163" spans="1:15" ht="15">
      <c r="A163" s="410"/>
      <c r="B163" s="410"/>
      <c r="C163" s="260" t="s">
        <v>466</v>
      </c>
      <c r="D163" s="410" t="s">
        <v>505</v>
      </c>
      <c r="E163" s="410">
        <v>2024</v>
      </c>
      <c r="F163" s="417" t="s">
        <v>132</v>
      </c>
      <c r="G163" s="411" t="s">
        <v>117</v>
      </c>
      <c r="H163" s="410"/>
      <c r="I163" s="410" t="s">
        <v>114</v>
      </c>
      <c r="J163" s="411" t="s">
        <v>120</v>
      </c>
      <c r="K163" s="410"/>
      <c r="L163" s="428">
        <v>12.176</v>
      </c>
      <c r="M163" s="428"/>
      <c r="N163" s="428"/>
      <c r="O163" s="428"/>
    </row>
    <row r="164" spans="1:15" ht="15">
      <c r="A164" s="410"/>
      <c r="B164" s="410"/>
      <c r="C164" s="260" t="s">
        <v>467</v>
      </c>
      <c r="D164" s="410" t="s">
        <v>506</v>
      </c>
      <c r="E164" s="410">
        <v>2024</v>
      </c>
      <c r="F164" s="417" t="s">
        <v>130</v>
      </c>
      <c r="G164" s="411" t="s">
        <v>117</v>
      </c>
      <c r="H164" s="410"/>
      <c r="I164" s="410" t="s">
        <v>114</v>
      </c>
      <c r="J164" s="411" t="s">
        <v>115</v>
      </c>
      <c r="K164" s="410"/>
      <c r="L164" s="428">
        <v>0.569</v>
      </c>
      <c r="M164" s="428"/>
      <c r="N164" s="428"/>
      <c r="O164" s="428"/>
    </row>
    <row r="165" spans="1:15" ht="15">
      <c r="A165" s="410"/>
      <c r="B165" s="410"/>
      <c r="C165" s="260" t="s">
        <v>467</v>
      </c>
      <c r="D165" s="410" t="s">
        <v>506</v>
      </c>
      <c r="E165" s="410">
        <v>2024</v>
      </c>
      <c r="F165" s="417" t="s">
        <v>132</v>
      </c>
      <c r="G165" s="411" t="s">
        <v>117</v>
      </c>
      <c r="H165" s="410"/>
      <c r="I165" s="410" t="s">
        <v>114</v>
      </c>
      <c r="J165" s="411" t="s">
        <v>115</v>
      </c>
      <c r="K165" s="410"/>
      <c r="L165" s="428">
        <v>0.031</v>
      </c>
      <c r="M165" s="428"/>
      <c r="N165" s="428"/>
      <c r="O165" s="428"/>
    </row>
    <row r="166" spans="1:15" ht="15">
      <c r="A166" s="410"/>
      <c r="B166" s="410"/>
      <c r="C166" s="260" t="s">
        <v>468</v>
      </c>
      <c r="D166" s="411" t="s">
        <v>507</v>
      </c>
      <c r="E166" s="410">
        <v>2024</v>
      </c>
      <c r="F166" s="417" t="s">
        <v>189</v>
      </c>
      <c r="G166" s="411" t="s">
        <v>117</v>
      </c>
      <c r="H166" s="410"/>
      <c r="I166" s="410" t="s">
        <v>114</v>
      </c>
      <c r="J166" s="411" t="s">
        <v>115</v>
      </c>
      <c r="K166" s="410"/>
      <c r="L166" s="428">
        <v>5</v>
      </c>
      <c r="M166" s="428"/>
      <c r="N166" s="428"/>
      <c r="O166" s="428"/>
    </row>
    <row r="167" spans="1:15" ht="15">
      <c r="A167" s="410"/>
      <c r="B167" s="410"/>
      <c r="C167" s="260" t="s">
        <v>349</v>
      </c>
      <c r="D167" s="410" t="s">
        <v>511</v>
      </c>
      <c r="E167" s="410">
        <v>2024</v>
      </c>
      <c r="F167" s="417" t="s">
        <v>190</v>
      </c>
      <c r="G167" s="411" t="s">
        <v>117</v>
      </c>
      <c r="H167" s="410"/>
      <c r="I167" s="410" t="s">
        <v>114</v>
      </c>
      <c r="J167" s="411" t="s">
        <v>120</v>
      </c>
      <c r="K167" s="410"/>
      <c r="L167" s="428">
        <v>20</v>
      </c>
      <c r="M167" s="428"/>
      <c r="N167" s="428"/>
      <c r="O167" s="428"/>
    </row>
    <row r="168" spans="1:15" ht="15">
      <c r="A168" s="410"/>
      <c r="B168" s="410"/>
      <c r="C168" s="260" t="s">
        <v>469</v>
      </c>
      <c r="D168" s="411" t="s">
        <v>433</v>
      </c>
      <c r="E168" s="410">
        <v>2024</v>
      </c>
      <c r="F168" s="417" t="s">
        <v>132</v>
      </c>
      <c r="G168" s="411" t="s">
        <v>117</v>
      </c>
      <c r="H168" s="410"/>
      <c r="I168" s="410" t="s">
        <v>114</v>
      </c>
      <c r="J168" s="411" t="s">
        <v>115</v>
      </c>
      <c r="K168" s="410"/>
      <c r="L168" s="428">
        <v>30</v>
      </c>
      <c r="M168" s="428"/>
      <c r="N168" s="428"/>
      <c r="O168" s="428"/>
    </row>
    <row r="169" spans="1:15" ht="15">
      <c r="A169" s="410"/>
      <c r="B169" s="410"/>
      <c r="C169" s="260" t="s">
        <v>470</v>
      </c>
      <c r="D169" s="411" t="s">
        <v>508</v>
      </c>
      <c r="E169" s="410">
        <v>2024</v>
      </c>
      <c r="F169" s="417" t="s">
        <v>189</v>
      </c>
      <c r="G169" s="411" t="s">
        <v>117</v>
      </c>
      <c r="H169" s="410"/>
      <c r="I169" s="410" t="s">
        <v>114</v>
      </c>
      <c r="J169" s="411" t="s">
        <v>115</v>
      </c>
      <c r="K169" s="410"/>
      <c r="L169" s="428">
        <v>20</v>
      </c>
      <c r="M169" s="428"/>
      <c r="N169" s="428"/>
      <c r="O169" s="428"/>
    </row>
    <row r="170" spans="1:15" ht="15">
      <c r="A170" s="410"/>
      <c r="B170" s="410" t="s">
        <v>257</v>
      </c>
      <c r="C170" s="260" t="s">
        <v>350</v>
      </c>
      <c r="D170" s="410" t="s">
        <v>509</v>
      </c>
      <c r="E170" s="410">
        <v>2024</v>
      </c>
      <c r="F170" s="417" t="s">
        <v>188</v>
      </c>
      <c r="G170" s="413" t="s">
        <v>113</v>
      </c>
      <c r="H170" s="410" t="s">
        <v>135</v>
      </c>
      <c r="I170" s="410" t="s">
        <v>114</v>
      </c>
      <c r="J170" s="411" t="s">
        <v>120</v>
      </c>
      <c r="K170" s="410"/>
      <c r="L170" s="428">
        <v>67</v>
      </c>
      <c r="M170" s="428"/>
      <c r="N170" s="428"/>
      <c r="O170" s="428"/>
    </row>
    <row r="171" spans="1:15" ht="15">
      <c r="A171" s="410"/>
      <c r="B171" s="410"/>
      <c r="C171" s="260" t="s">
        <v>471</v>
      </c>
      <c r="D171" s="410" t="s">
        <v>510</v>
      </c>
      <c r="E171" s="410">
        <v>2024</v>
      </c>
      <c r="F171" s="417" t="s">
        <v>340</v>
      </c>
      <c r="G171" s="413" t="s">
        <v>113</v>
      </c>
      <c r="H171" s="410" t="s">
        <v>137</v>
      </c>
      <c r="I171" s="410" t="s">
        <v>114</v>
      </c>
      <c r="J171" s="411" t="s">
        <v>115</v>
      </c>
      <c r="K171" s="410"/>
      <c r="L171" s="428">
        <v>4</v>
      </c>
      <c r="M171" s="428"/>
      <c r="N171" s="428"/>
      <c r="O171" s="428"/>
    </row>
    <row r="172" spans="1:15" ht="15">
      <c r="A172" s="410"/>
      <c r="B172" s="410" t="s">
        <v>257</v>
      </c>
      <c r="C172" s="260" t="s">
        <v>358</v>
      </c>
      <c r="D172" s="410" t="s">
        <v>512</v>
      </c>
      <c r="E172" s="410">
        <v>2024</v>
      </c>
      <c r="F172" s="417" t="s">
        <v>188</v>
      </c>
      <c r="G172" s="413" t="s">
        <v>113</v>
      </c>
      <c r="H172" s="410" t="s">
        <v>137</v>
      </c>
      <c r="I172" s="410" t="s">
        <v>114</v>
      </c>
      <c r="J172" s="411" t="s">
        <v>120</v>
      </c>
      <c r="K172" s="410"/>
      <c r="L172" s="428">
        <v>21.9</v>
      </c>
      <c r="M172" s="428">
        <v>-21.9</v>
      </c>
      <c r="N172" s="428"/>
      <c r="O172" s="428"/>
    </row>
    <row r="173" spans="1:15" ht="15">
      <c r="A173" s="410"/>
      <c r="B173" s="410" t="s">
        <v>257</v>
      </c>
      <c r="C173" s="260" t="s">
        <v>358</v>
      </c>
      <c r="D173" s="410" t="s">
        <v>512</v>
      </c>
      <c r="E173" s="410">
        <v>2024</v>
      </c>
      <c r="F173" s="417" t="s">
        <v>190</v>
      </c>
      <c r="G173" s="413" t="s">
        <v>113</v>
      </c>
      <c r="H173" s="410" t="s">
        <v>137</v>
      </c>
      <c r="I173" s="410" t="s">
        <v>114</v>
      </c>
      <c r="J173" s="411" t="s">
        <v>120</v>
      </c>
      <c r="K173" s="410"/>
      <c r="L173" s="428">
        <v>30.6</v>
      </c>
      <c r="M173" s="428">
        <v>-30.6</v>
      </c>
      <c r="N173" s="428"/>
      <c r="O173" s="428"/>
    </row>
    <row r="174" spans="1:15" ht="15">
      <c r="A174" s="410"/>
      <c r="B174" s="410" t="s">
        <v>257</v>
      </c>
      <c r="C174" s="260" t="s">
        <v>472</v>
      </c>
      <c r="D174" s="410" t="s">
        <v>513</v>
      </c>
      <c r="E174" s="410">
        <v>2024</v>
      </c>
      <c r="F174" s="417" t="s">
        <v>188</v>
      </c>
      <c r="G174" s="413" t="s">
        <v>113</v>
      </c>
      <c r="H174" s="410" t="s">
        <v>137</v>
      </c>
      <c r="I174" s="410" t="s">
        <v>114</v>
      </c>
      <c r="J174" s="411" t="s">
        <v>120</v>
      </c>
      <c r="K174" s="410"/>
      <c r="L174" s="428">
        <v>51</v>
      </c>
      <c r="M174" s="428">
        <v>-51</v>
      </c>
      <c r="N174" s="428"/>
      <c r="O174" s="428"/>
    </row>
    <row r="175" spans="1:15" ht="15">
      <c r="A175" s="410"/>
      <c r="B175" s="410" t="s">
        <v>257</v>
      </c>
      <c r="C175" s="260" t="s">
        <v>352</v>
      </c>
      <c r="D175" s="410" t="s">
        <v>514</v>
      </c>
      <c r="E175" s="410">
        <v>2024</v>
      </c>
      <c r="F175" s="417" t="s">
        <v>188</v>
      </c>
      <c r="G175" s="413" t="s">
        <v>113</v>
      </c>
      <c r="H175" s="410" t="s">
        <v>137</v>
      </c>
      <c r="I175" s="410" t="s">
        <v>114</v>
      </c>
      <c r="J175" s="411" t="s">
        <v>120</v>
      </c>
      <c r="K175" s="410"/>
      <c r="L175" s="428">
        <v>10</v>
      </c>
      <c r="M175" s="428">
        <v>-10</v>
      </c>
      <c r="N175" s="428"/>
      <c r="O175" s="428"/>
    </row>
    <row r="176" spans="1:15" ht="15">
      <c r="A176" s="410"/>
      <c r="B176" s="410" t="s">
        <v>257</v>
      </c>
      <c r="C176" s="260" t="s">
        <v>473</v>
      </c>
      <c r="D176" s="410" t="s">
        <v>515</v>
      </c>
      <c r="E176" s="410">
        <v>2024</v>
      </c>
      <c r="F176" s="417" t="s">
        <v>190</v>
      </c>
      <c r="G176" s="413" t="s">
        <v>113</v>
      </c>
      <c r="H176" s="410" t="s">
        <v>137</v>
      </c>
      <c r="I176" s="410" t="s">
        <v>114</v>
      </c>
      <c r="J176" s="411" t="s">
        <v>120</v>
      </c>
      <c r="K176" s="410"/>
      <c r="L176" s="428">
        <v>10</v>
      </c>
      <c r="M176" s="428">
        <v>-10</v>
      </c>
      <c r="N176" s="428"/>
      <c r="O176" s="428"/>
    </row>
    <row r="177" spans="1:15" ht="15">
      <c r="A177" s="410"/>
      <c r="B177" s="410"/>
      <c r="C177" s="260" t="s">
        <v>354</v>
      </c>
      <c r="D177" s="410" t="s">
        <v>516</v>
      </c>
      <c r="E177" s="410">
        <v>2024</v>
      </c>
      <c r="F177" s="417" t="s">
        <v>132</v>
      </c>
      <c r="G177" s="413" t="s">
        <v>113</v>
      </c>
      <c r="H177" s="410" t="s">
        <v>137</v>
      </c>
      <c r="I177" s="410" t="s">
        <v>114</v>
      </c>
      <c r="J177" s="411" t="s">
        <v>120</v>
      </c>
      <c r="K177" s="410"/>
      <c r="L177" s="428">
        <v>25</v>
      </c>
      <c r="M177" s="428">
        <v>-25</v>
      </c>
      <c r="N177" s="428"/>
      <c r="O177" s="428"/>
    </row>
    <row r="178" spans="1:15" ht="15">
      <c r="A178" s="410"/>
      <c r="B178" s="410"/>
      <c r="C178" s="260" t="s">
        <v>354</v>
      </c>
      <c r="D178" s="410" t="s">
        <v>516</v>
      </c>
      <c r="E178" s="410">
        <v>2024</v>
      </c>
      <c r="F178" s="417" t="s">
        <v>132</v>
      </c>
      <c r="G178" s="413" t="s">
        <v>113</v>
      </c>
      <c r="H178" s="410" t="s">
        <v>137</v>
      </c>
      <c r="I178" s="410" t="s">
        <v>114</v>
      </c>
      <c r="J178" s="411" t="s">
        <v>120</v>
      </c>
      <c r="K178" s="410"/>
      <c r="L178" s="428"/>
      <c r="M178" s="428">
        <v>25</v>
      </c>
      <c r="N178" s="428">
        <v>-25</v>
      </c>
      <c r="O178" s="428"/>
    </row>
    <row r="179" spans="1:15" ht="15">
      <c r="A179" s="410"/>
      <c r="B179" s="410"/>
      <c r="C179" s="260" t="s">
        <v>474</v>
      </c>
      <c r="D179" s="411" t="s">
        <v>517</v>
      </c>
      <c r="E179" s="410">
        <v>2024</v>
      </c>
      <c r="F179" s="417" t="s">
        <v>189</v>
      </c>
      <c r="G179" s="413" t="s">
        <v>113</v>
      </c>
      <c r="H179" s="410" t="s">
        <v>137</v>
      </c>
      <c r="I179" s="410" t="s">
        <v>114</v>
      </c>
      <c r="J179" s="411" t="s">
        <v>115</v>
      </c>
      <c r="K179" s="410"/>
      <c r="L179" s="428">
        <v>23</v>
      </c>
      <c r="M179" s="428">
        <v>-23</v>
      </c>
      <c r="N179" s="428"/>
      <c r="O179" s="428"/>
    </row>
    <row r="180" spans="1:15" ht="15">
      <c r="A180" s="410"/>
      <c r="B180" s="410"/>
      <c r="C180" s="260" t="s">
        <v>474</v>
      </c>
      <c r="D180" s="411" t="s">
        <v>517</v>
      </c>
      <c r="E180" s="410">
        <v>2024</v>
      </c>
      <c r="F180" s="417" t="s">
        <v>189</v>
      </c>
      <c r="G180" s="413" t="s">
        <v>113</v>
      </c>
      <c r="H180" s="410" t="s">
        <v>137</v>
      </c>
      <c r="I180" s="410" t="s">
        <v>114</v>
      </c>
      <c r="J180" s="411" t="s">
        <v>115</v>
      </c>
      <c r="K180" s="410"/>
      <c r="L180" s="428">
        <v>2</v>
      </c>
      <c r="M180" s="428">
        <v>-2</v>
      </c>
      <c r="N180" s="428"/>
      <c r="O180" s="428"/>
    </row>
    <row r="181" spans="1:15" ht="15">
      <c r="A181" s="410"/>
      <c r="B181" s="410"/>
      <c r="C181" s="260" t="s">
        <v>474</v>
      </c>
      <c r="D181" s="411" t="s">
        <v>517</v>
      </c>
      <c r="E181" s="410">
        <v>2024</v>
      </c>
      <c r="F181" s="417" t="s">
        <v>189</v>
      </c>
      <c r="G181" s="413" t="s">
        <v>113</v>
      </c>
      <c r="H181" s="410" t="s">
        <v>137</v>
      </c>
      <c r="I181" s="410" t="s">
        <v>114</v>
      </c>
      <c r="J181" s="411" t="s">
        <v>115</v>
      </c>
      <c r="K181" s="410"/>
      <c r="L181" s="428"/>
      <c r="M181" s="428">
        <v>23</v>
      </c>
      <c r="N181" s="428">
        <v>-23</v>
      </c>
      <c r="O181" s="428"/>
    </row>
    <row r="182" spans="1:15" ht="15">
      <c r="A182" s="410"/>
      <c r="B182" s="410"/>
      <c r="C182" s="260" t="s">
        <v>474</v>
      </c>
      <c r="D182" s="411" t="s">
        <v>517</v>
      </c>
      <c r="E182" s="410">
        <v>2024</v>
      </c>
      <c r="F182" s="417" t="s">
        <v>189</v>
      </c>
      <c r="G182" s="413" t="s">
        <v>113</v>
      </c>
      <c r="H182" s="410" t="s">
        <v>137</v>
      </c>
      <c r="I182" s="410" t="s">
        <v>114</v>
      </c>
      <c r="J182" s="411" t="s">
        <v>115</v>
      </c>
      <c r="K182" s="410"/>
      <c r="L182" s="428"/>
      <c r="M182" s="428">
        <v>2</v>
      </c>
      <c r="N182" s="428">
        <v>-2</v>
      </c>
      <c r="O182" s="428"/>
    </row>
    <row r="183" spans="1:15" ht="15">
      <c r="A183" s="410"/>
      <c r="B183" s="410"/>
      <c r="C183" s="260" t="s">
        <v>475</v>
      </c>
      <c r="D183" s="260" t="s">
        <v>518</v>
      </c>
      <c r="E183" s="410">
        <v>2024</v>
      </c>
      <c r="F183" s="417" t="s">
        <v>189</v>
      </c>
      <c r="G183" s="413" t="s">
        <v>113</v>
      </c>
      <c r="H183" s="410" t="s">
        <v>137</v>
      </c>
      <c r="I183" s="410" t="s">
        <v>114</v>
      </c>
      <c r="J183" s="411" t="s">
        <v>120</v>
      </c>
      <c r="K183" s="410"/>
      <c r="L183" s="428">
        <v>5</v>
      </c>
      <c r="M183" s="428">
        <v>-5</v>
      </c>
      <c r="N183" s="428"/>
      <c r="O183" s="428"/>
    </row>
    <row r="184" spans="1:15" ht="15">
      <c r="A184" s="410"/>
      <c r="B184" s="410"/>
      <c r="C184" s="260" t="s">
        <v>475</v>
      </c>
      <c r="D184" s="260" t="s">
        <v>518</v>
      </c>
      <c r="E184" s="410">
        <v>2024</v>
      </c>
      <c r="F184" s="417" t="s">
        <v>189</v>
      </c>
      <c r="G184" s="413" t="s">
        <v>113</v>
      </c>
      <c r="H184" s="410" t="s">
        <v>137</v>
      </c>
      <c r="I184" s="410" t="s">
        <v>114</v>
      </c>
      <c r="J184" s="411" t="s">
        <v>120</v>
      </c>
      <c r="K184" s="410"/>
      <c r="L184" s="428"/>
      <c r="M184" s="428">
        <v>5</v>
      </c>
      <c r="N184" s="428">
        <v>-5</v>
      </c>
      <c r="O184" s="428"/>
    </row>
    <row r="185" spans="1:15" ht="15">
      <c r="A185" s="410"/>
      <c r="B185" s="410"/>
      <c r="C185" s="260" t="s">
        <v>476</v>
      </c>
      <c r="D185" s="410" t="s">
        <v>519</v>
      </c>
      <c r="E185" s="410">
        <v>2024</v>
      </c>
      <c r="F185" s="417" t="s">
        <v>132</v>
      </c>
      <c r="G185" s="413" t="s">
        <v>113</v>
      </c>
      <c r="H185" s="410" t="s">
        <v>137</v>
      </c>
      <c r="I185" s="410" t="s">
        <v>114</v>
      </c>
      <c r="J185" s="411" t="s">
        <v>115</v>
      </c>
      <c r="K185" s="410"/>
      <c r="L185" s="428">
        <v>9</v>
      </c>
      <c r="M185" s="428">
        <v>-9</v>
      </c>
      <c r="N185" s="428"/>
      <c r="O185" s="428"/>
    </row>
    <row r="186" spans="1:15" ht="15">
      <c r="A186" s="410"/>
      <c r="B186" s="410"/>
      <c r="C186" s="260" t="s">
        <v>477</v>
      </c>
      <c r="D186" s="410" t="s">
        <v>520</v>
      </c>
      <c r="E186" s="410">
        <v>2024</v>
      </c>
      <c r="F186" s="417" t="s">
        <v>189</v>
      </c>
      <c r="G186" s="413" t="s">
        <v>113</v>
      </c>
      <c r="H186" s="410" t="s">
        <v>137</v>
      </c>
      <c r="I186" s="410" t="s">
        <v>114</v>
      </c>
      <c r="J186" s="411" t="s">
        <v>120</v>
      </c>
      <c r="K186" s="410"/>
      <c r="L186" s="428">
        <v>1.6</v>
      </c>
      <c r="M186" s="428">
        <v>-1.6</v>
      </c>
      <c r="N186" s="428"/>
      <c r="O186" s="428"/>
    </row>
    <row r="187" spans="1:15" ht="15">
      <c r="A187" s="410"/>
      <c r="B187" s="410"/>
      <c r="C187" s="260" t="s">
        <v>477</v>
      </c>
      <c r="D187" s="410" t="s">
        <v>520</v>
      </c>
      <c r="E187" s="410">
        <v>2024</v>
      </c>
      <c r="F187" s="417" t="s">
        <v>189</v>
      </c>
      <c r="G187" s="413" t="s">
        <v>113</v>
      </c>
      <c r="H187" s="410" t="s">
        <v>137</v>
      </c>
      <c r="I187" s="410" t="s">
        <v>114</v>
      </c>
      <c r="J187" s="411" t="s">
        <v>120</v>
      </c>
      <c r="K187" s="410"/>
      <c r="L187" s="428"/>
      <c r="M187" s="428">
        <v>1.6</v>
      </c>
      <c r="N187" s="428">
        <v>-1.6</v>
      </c>
      <c r="O187" s="428"/>
    </row>
    <row r="188" spans="1:15" ht="15">
      <c r="A188" s="410"/>
      <c r="B188" s="410"/>
      <c r="C188" s="260" t="s">
        <v>477</v>
      </c>
      <c r="D188" s="410" t="s">
        <v>520</v>
      </c>
      <c r="E188" s="410">
        <v>2024</v>
      </c>
      <c r="F188" s="417" t="s">
        <v>189</v>
      </c>
      <c r="G188" s="413" t="s">
        <v>113</v>
      </c>
      <c r="H188" s="410" t="s">
        <v>137</v>
      </c>
      <c r="I188" s="410" t="s">
        <v>114</v>
      </c>
      <c r="J188" s="411" t="s">
        <v>120</v>
      </c>
      <c r="K188" s="410"/>
      <c r="L188" s="428"/>
      <c r="M188" s="428"/>
      <c r="N188" s="428">
        <v>0.8</v>
      </c>
      <c r="O188" s="428">
        <v>-0.8</v>
      </c>
    </row>
    <row r="189" spans="1:15" ht="15">
      <c r="A189" s="410"/>
      <c r="B189" s="410"/>
      <c r="C189" s="260"/>
      <c r="D189" s="410"/>
      <c r="E189" s="410"/>
      <c r="F189" s="417"/>
      <c r="G189" s="411"/>
      <c r="H189" s="410"/>
      <c r="I189" s="410"/>
      <c r="J189" s="411"/>
      <c r="K189" s="410"/>
      <c r="L189" s="428"/>
      <c r="M189" s="428"/>
      <c r="N189" s="428"/>
      <c r="O189" s="428"/>
    </row>
    <row r="190" spans="1:15" ht="15">
      <c r="A190" s="410"/>
      <c r="B190" s="410"/>
      <c r="C190" s="260"/>
      <c r="D190" s="410"/>
      <c r="E190" s="410"/>
      <c r="F190" s="417"/>
      <c r="G190" s="411"/>
      <c r="H190" s="410"/>
      <c r="I190" s="410"/>
      <c r="J190" s="411"/>
      <c r="K190" s="410"/>
      <c r="L190" s="428"/>
      <c r="M190" s="428"/>
      <c r="N190" s="428"/>
      <c r="O190" s="428"/>
    </row>
    <row r="191" spans="1:15" ht="15">
      <c r="A191" s="410"/>
      <c r="B191" s="410"/>
      <c r="C191" s="260"/>
      <c r="D191" s="410"/>
      <c r="E191" s="410"/>
      <c r="F191" s="417"/>
      <c r="G191" s="411"/>
      <c r="H191" s="410"/>
      <c r="I191" s="410"/>
      <c r="J191" s="411"/>
      <c r="K191" s="410"/>
      <c r="L191" s="428"/>
      <c r="M191" s="428"/>
      <c r="N191" s="428"/>
      <c r="O191" s="428"/>
    </row>
    <row r="192" spans="1:13" ht="45">
      <c r="A192" s="5"/>
      <c r="B192" s="205" t="s">
        <v>255</v>
      </c>
      <c r="C192" s="6"/>
      <c r="E192" s="6"/>
      <c r="F192" s="418" t="s">
        <v>106</v>
      </c>
      <c r="G192" s="7" t="s">
        <v>107</v>
      </c>
      <c r="H192" s="7" t="s">
        <v>108</v>
      </c>
      <c r="I192" s="7" t="s">
        <v>109</v>
      </c>
      <c r="J192" s="7" t="s">
        <v>110</v>
      </c>
      <c r="K192" s="6"/>
      <c r="L192" s="429"/>
      <c r="M192" s="429"/>
    </row>
    <row r="193" spans="1:13" ht="15">
      <c r="A193" s="5"/>
      <c r="B193" s="8" t="s">
        <v>288</v>
      </c>
      <c r="C193" s="6"/>
      <c r="E193" s="6"/>
      <c r="F193" s="419" t="s">
        <v>288</v>
      </c>
      <c r="G193" s="8" t="s">
        <v>288</v>
      </c>
      <c r="H193" s="8" t="s">
        <v>288</v>
      </c>
      <c r="I193" s="8" t="s">
        <v>288</v>
      </c>
      <c r="J193" s="8" t="s">
        <v>288</v>
      </c>
      <c r="K193" s="6"/>
      <c r="L193" s="429"/>
      <c r="M193" s="429"/>
    </row>
    <row r="194" spans="1:13" ht="15">
      <c r="A194" s="5"/>
      <c r="B194" s="100"/>
      <c r="C194" s="6"/>
      <c r="E194" s="6"/>
      <c r="G194" s="8"/>
      <c r="H194" s="8"/>
      <c r="I194" s="8"/>
      <c r="J194" s="8"/>
      <c r="K194" s="6"/>
      <c r="L194" s="429"/>
      <c r="M194" s="429"/>
    </row>
    <row r="195" spans="1:13" ht="14.25" customHeight="1">
      <c r="A195" s="5"/>
      <c r="B195" s="98" t="s">
        <v>257</v>
      </c>
      <c r="C195" s="6"/>
      <c r="E195" s="533" t="s">
        <v>192</v>
      </c>
      <c r="F195" s="421" t="s">
        <v>112</v>
      </c>
      <c r="G195" s="103" t="s">
        <v>113</v>
      </c>
      <c r="H195" s="100" t="s">
        <v>118</v>
      </c>
      <c r="I195" s="101" t="s">
        <v>114</v>
      </c>
      <c r="J195" s="100" t="s">
        <v>115</v>
      </c>
      <c r="K195" s="6"/>
      <c r="L195" s="429"/>
      <c r="M195" s="429"/>
    </row>
    <row r="196" spans="1:13" ht="16.5" customHeight="1">
      <c r="A196" s="5"/>
      <c r="B196" s="99" t="s">
        <v>258</v>
      </c>
      <c r="C196" s="6"/>
      <c r="E196" s="533"/>
      <c r="F196" s="422" t="s">
        <v>116</v>
      </c>
      <c r="G196" s="104" t="s">
        <v>117</v>
      </c>
      <c r="H196" s="98" t="s">
        <v>122</v>
      </c>
      <c r="I196" s="102" t="s">
        <v>119</v>
      </c>
      <c r="J196" s="98" t="s">
        <v>120</v>
      </c>
      <c r="K196" s="6"/>
      <c r="L196" s="429"/>
      <c r="M196" s="429"/>
    </row>
    <row r="197" spans="1:13" ht="15.75" customHeight="1">
      <c r="A197" s="5"/>
      <c r="B197" s="6"/>
      <c r="C197" s="6"/>
      <c r="E197" s="6"/>
      <c r="F197" s="422" t="s">
        <v>121</v>
      </c>
      <c r="G197" s="6"/>
      <c r="H197" s="98" t="s">
        <v>125</v>
      </c>
      <c r="I197" s="6"/>
      <c r="J197" s="99" t="s">
        <v>123</v>
      </c>
      <c r="K197" s="6"/>
      <c r="L197" s="429"/>
      <c r="M197" s="429"/>
    </row>
    <row r="198" spans="1:13" ht="18" customHeight="1">
      <c r="A198" s="5"/>
      <c r="B198" s="6"/>
      <c r="C198" s="6"/>
      <c r="E198" s="6"/>
      <c r="F198" s="422" t="s">
        <v>124</v>
      </c>
      <c r="G198" s="6"/>
      <c r="H198" s="98" t="s">
        <v>127</v>
      </c>
      <c r="I198" s="6"/>
      <c r="J198" s="6"/>
      <c r="K198" s="6"/>
      <c r="L198" s="429"/>
      <c r="M198" s="429"/>
    </row>
    <row r="199" spans="1:13" ht="17.25" customHeight="1">
      <c r="A199" s="5"/>
      <c r="B199" s="6"/>
      <c r="C199" s="6"/>
      <c r="E199" s="6"/>
      <c r="F199" s="422" t="s">
        <v>126</v>
      </c>
      <c r="G199" s="6"/>
      <c r="H199" s="98" t="s">
        <v>129</v>
      </c>
      <c r="I199" s="6"/>
      <c r="J199" s="6"/>
      <c r="K199" s="6"/>
      <c r="L199" s="429"/>
      <c r="M199" s="429"/>
    </row>
    <row r="200" spans="1:13" ht="18" customHeight="1">
      <c r="A200" s="5"/>
      <c r="B200" s="5"/>
      <c r="C200" s="5"/>
      <c r="E200" s="5"/>
      <c r="F200" s="423" t="s">
        <v>128</v>
      </c>
      <c r="G200" s="6"/>
      <c r="H200" s="98" t="s">
        <v>131</v>
      </c>
      <c r="I200" s="6"/>
      <c r="J200" s="6"/>
      <c r="K200" s="5"/>
      <c r="L200" s="430"/>
      <c r="M200" s="430"/>
    </row>
    <row r="201" spans="1:13" ht="15" customHeight="1">
      <c r="A201" s="5"/>
      <c r="B201" s="5"/>
      <c r="C201" s="5"/>
      <c r="E201" s="533" t="s">
        <v>193</v>
      </c>
      <c r="F201" s="424" t="s">
        <v>130</v>
      </c>
      <c r="G201" s="6"/>
      <c r="H201" s="98" t="s">
        <v>133</v>
      </c>
      <c r="I201" s="6"/>
      <c r="J201" s="6"/>
      <c r="K201" s="5"/>
      <c r="L201" s="430"/>
      <c r="M201" s="430"/>
    </row>
    <row r="202" spans="1:13" ht="14.25" customHeight="1">
      <c r="A202" s="5"/>
      <c r="B202" s="5"/>
      <c r="C202" s="5"/>
      <c r="E202" s="533"/>
      <c r="F202" s="422" t="s">
        <v>132</v>
      </c>
      <c r="G202" s="5"/>
      <c r="H202" s="98" t="s">
        <v>135</v>
      </c>
      <c r="I202" s="5"/>
      <c r="J202" s="5"/>
      <c r="K202" s="5"/>
      <c r="L202" s="430"/>
      <c r="M202" s="430"/>
    </row>
    <row r="203" spans="1:13" ht="19.15" customHeight="1">
      <c r="A203" s="5"/>
      <c r="B203" s="5"/>
      <c r="C203" s="5"/>
      <c r="E203" s="5"/>
      <c r="F203" s="422" t="s">
        <v>186</v>
      </c>
      <c r="G203" s="5"/>
      <c r="H203" s="99" t="s">
        <v>137</v>
      </c>
      <c r="I203" s="5"/>
      <c r="J203" s="5"/>
      <c r="K203" s="5"/>
      <c r="L203" s="430"/>
      <c r="M203" s="430"/>
    </row>
    <row r="204" spans="1:13" ht="15" customHeight="1">
      <c r="A204" s="5"/>
      <c r="B204" s="5"/>
      <c r="C204" s="5"/>
      <c r="E204" s="5"/>
      <c r="F204" s="422" t="s">
        <v>187</v>
      </c>
      <c r="G204" s="5"/>
      <c r="I204" s="5"/>
      <c r="J204" s="5"/>
      <c r="K204" s="5"/>
      <c r="L204" s="430"/>
      <c r="M204" s="430"/>
    </row>
    <row r="205" spans="1:13" ht="30">
      <c r="A205" s="5"/>
      <c r="B205" s="5"/>
      <c r="C205" s="5"/>
      <c r="E205" s="5"/>
      <c r="F205" s="422" t="s">
        <v>188</v>
      </c>
      <c r="G205" s="5"/>
      <c r="H205" s="5"/>
      <c r="I205" s="5"/>
      <c r="J205" s="5"/>
      <c r="K205" s="5"/>
      <c r="L205" s="430"/>
      <c r="M205" s="430"/>
    </row>
    <row r="206" spans="1:13" ht="30" customHeight="1">
      <c r="A206" s="5"/>
      <c r="B206" s="5"/>
      <c r="C206" s="5"/>
      <c r="E206" s="5"/>
      <c r="F206" s="422" t="s">
        <v>189</v>
      </c>
      <c r="G206" s="5"/>
      <c r="H206" s="5"/>
      <c r="I206" s="5"/>
      <c r="J206" s="5"/>
      <c r="K206" s="5"/>
      <c r="L206" s="430"/>
      <c r="M206" s="430"/>
    </row>
    <row r="207" spans="1:13" ht="17.25" customHeight="1">
      <c r="A207" s="5"/>
      <c r="B207" s="5"/>
      <c r="C207" s="5"/>
      <c r="E207" s="5"/>
      <c r="F207" s="422" t="s">
        <v>190</v>
      </c>
      <c r="G207" s="5"/>
      <c r="H207" s="5"/>
      <c r="I207" s="5"/>
      <c r="J207" s="5"/>
      <c r="K207" s="5"/>
      <c r="L207" s="430"/>
      <c r="M207" s="430"/>
    </row>
    <row r="208" spans="1:13" ht="60.75" customHeight="1">
      <c r="A208" s="5"/>
      <c r="B208" s="5"/>
      <c r="C208" s="5"/>
      <c r="E208" s="5"/>
      <c r="F208" s="423" t="s">
        <v>191</v>
      </c>
      <c r="G208" s="5"/>
      <c r="H208" s="5"/>
      <c r="I208" s="5"/>
      <c r="J208" s="5"/>
      <c r="K208" s="5"/>
      <c r="L208" s="430"/>
      <c r="M208" s="430"/>
    </row>
    <row r="209" spans="1:13" ht="15">
      <c r="A209" s="5"/>
      <c r="B209" s="5"/>
      <c r="C209" s="5"/>
      <c r="D209" s="5"/>
      <c r="G209" s="5"/>
      <c r="H209" s="5"/>
      <c r="I209" s="5"/>
      <c r="J209" s="5"/>
      <c r="K209" s="5"/>
      <c r="L209" s="430"/>
      <c r="M209" s="430"/>
    </row>
    <row r="211" spans="2:10" ht="409.5" customHeight="1">
      <c r="B211" s="458" t="s">
        <v>290</v>
      </c>
      <c r="C211" s="524"/>
      <c r="D211" s="524"/>
      <c r="E211" s="524"/>
      <c r="F211" s="524"/>
      <c r="G211" s="525"/>
      <c r="H211" s="194"/>
      <c r="I211" s="194"/>
      <c r="J211" s="194"/>
    </row>
    <row r="212" spans="2:10" ht="15" customHeight="1">
      <c r="B212" s="526"/>
      <c r="C212" s="527"/>
      <c r="D212" s="527"/>
      <c r="E212" s="527"/>
      <c r="F212" s="527"/>
      <c r="G212" s="528"/>
      <c r="H212" s="194"/>
      <c r="I212" s="194"/>
      <c r="J212" s="194"/>
    </row>
    <row r="213" spans="2:10" ht="15">
      <c r="B213" s="526"/>
      <c r="C213" s="527"/>
      <c r="D213" s="527"/>
      <c r="E213" s="527"/>
      <c r="F213" s="527"/>
      <c r="G213" s="528"/>
      <c r="H213" s="194"/>
      <c r="I213" s="194"/>
      <c r="J213" s="194"/>
    </row>
    <row r="214" spans="2:10" ht="15">
      <c r="B214" s="529"/>
      <c r="C214" s="530"/>
      <c r="D214" s="530"/>
      <c r="E214" s="530"/>
      <c r="F214" s="530"/>
      <c r="G214" s="531"/>
      <c r="H214" s="194"/>
      <c r="I214" s="194"/>
      <c r="J214" s="194"/>
    </row>
    <row r="215" spans="4:10" ht="15">
      <c r="D215" s="194"/>
      <c r="E215" s="194"/>
      <c r="F215" s="425"/>
      <c r="G215" s="194"/>
      <c r="H215" s="194"/>
      <c r="I215" s="194"/>
      <c r="J215" s="194"/>
    </row>
    <row r="216" spans="4:10" ht="15">
      <c r="D216" s="194"/>
      <c r="E216" s="194"/>
      <c r="F216" s="425"/>
      <c r="G216" s="194"/>
      <c r="H216" s="194"/>
      <c r="I216" s="194"/>
      <c r="J216" s="194"/>
    </row>
    <row r="217" spans="4:10" ht="15">
      <c r="D217" s="194"/>
      <c r="E217" s="194"/>
      <c r="F217" s="425"/>
      <c r="G217" s="194"/>
      <c r="H217" s="194"/>
      <c r="I217" s="194"/>
      <c r="J217" s="194"/>
    </row>
    <row r="218" spans="4:10" ht="15">
      <c r="D218" s="194"/>
      <c r="E218" s="194"/>
      <c r="F218" s="425"/>
      <c r="G218" s="194"/>
      <c r="H218" s="194"/>
      <c r="I218" s="194"/>
      <c r="J218" s="194"/>
    </row>
    <row r="219" spans="4:10" ht="15">
      <c r="D219" s="194"/>
      <c r="E219" s="194"/>
      <c r="F219" s="425"/>
      <c r="G219" s="194"/>
      <c r="H219" s="194"/>
      <c r="I219" s="194"/>
      <c r="J219" s="194"/>
    </row>
    <row r="220" spans="4:10" ht="15">
      <c r="D220" s="194"/>
      <c r="E220" s="194"/>
      <c r="F220" s="425"/>
      <c r="G220" s="194"/>
      <c r="H220" s="194"/>
      <c r="I220" s="194"/>
      <c r="J220" s="194"/>
    </row>
    <row r="221" spans="4:10" ht="15">
      <c r="D221" s="194"/>
      <c r="E221" s="194"/>
      <c r="F221" s="425"/>
      <c r="G221" s="194"/>
      <c r="H221" s="194"/>
      <c r="I221" s="194"/>
      <c r="J221" s="194"/>
    </row>
    <row r="222" spans="4:10" ht="15">
      <c r="D222" s="194"/>
      <c r="E222" s="194"/>
      <c r="F222" s="425"/>
      <c r="G222" s="194"/>
      <c r="H222" s="194"/>
      <c r="I222" s="194"/>
      <c r="J222" s="194"/>
    </row>
    <row r="223" spans="4:10" ht="15">
      <c r="D223" s="194"/>
      <c r="E223" s="194"/>
      <c r="F223" s="425"/>
      <c r="G223" s="194"/>
      <c r="H223" s="194"/>
      <c r="I223" s="194"/>
      <c r="J223" s="194"/>
    </row>
    <row r="224" spans="4:10" ht="15">
      <c r="D224" s="194"/>
      <c r="E224" s="194"/>
      <c r="F224" s="425"/>
      <c r="G224" s="194"/>
      <c r="H224" s="194"/>
      <c r="I224" s="194"/>
      <c r="J224" s="194"/>
    </row>
    <row r="225" spans="4:10" ht="15">
      <c r="D225" s="194"/>
      <c r="E225" s="194"/>
      <c r="F225" s="425"/>
      <c r="G225" s="194"/>
      <c r="H225" s="194"/>
      <c r="I225" s="194"/>
      <c r="J225" s="194"/>
    </row>
    <row r="226" spans="4:10" ht="15">
      <c r="D226" s="194"/>
      <c r="E226" s="194"/>
      <c r="F226" s="425"/>
      <c r="G226" s="194"/>
      <c r="H226" s="194"/>
      <c r="I226" s="194"/>
      <c r="J226" s="194"/>
    </row>
    <row r="227" spans="4:10" ht="15">
      <c r="D227" s="194"/>
      <c r="E227" s="194"/>
      <c r="F227" s="425"/>
      <c r="G227" s="194"/>
      <c r="H227" s="194"/>
      <c r="I227" s="194"/>
      <c r="J227" s="194"/>
    </row>
    <row r="228" spans="4:10" ht="15">
      <c r="D228" s="194"/>
      <c r="E228" s="194"/>
      <c r="F228" s="425"/>
      <c r="G228" s="194"/>
      <c r="H228" s="194"/>
      <c r="I228" s="194"/>
      <c r="J228" s="194"/>
    </row>
    <row r="229" spans="4:10" ht="15">
      <c r="D229" s="194"/>
      <c r="E229" s="194"/>
      <c r="F229" s="425"/>
      <c r="G229" s="194"/>
      <c r="H229" s="194"/>
      <c r="I229" s="194"/>
      <c r="J229" s="194"/>
    </row>
    <row r="230" ht="41.25" customHeight="1"/>
  </sheetData>
  <mergeCells count="19">
    <mergeCell ref="A54:O54"/>
    <mergeCell ref="A63:O63"/>
    <mergeCell ref="A71:O71"/>
    <mergeCell ref="A97:O97"/>
    <mergeCell ref="A124:O124"/>
    <mergeCell ref="B211:G214"/>
    <mergeCell ref="A1:I1"/>
    <mergeCell ref="E195:E196"/>
    <mergeCell ref="E201:E202"/>
    <mergeCell ref="B13:H13"/>
    <mergeCell ref="B5:G5"/>
    <mergeCell ref="B3:G3"/>
    <mergeCell ref="B6:F6"/>
    <mergeCell ref="B10:G10"/>
    <mergeCell ref="B11:G11"/>
    <mergeCell ref="B8:G8"/>
    <mergeCell ref="A16:O16"/>
    <mergeCell ref="A34:O34"/>
    <mergeCell ref="A51:O51"/>
  </mergeCells>
  <dataValidations count="6">
    <dataValidation type="list" allowBlank="1" showInputMessage="1" showErrorMessage="1" sqref="B125:B191 B35:B50 B52:B53 B55:B62 B64:B70 B72:B96 B98:B123 B17:B33">
      <formula1>$B$194:$B$196</formula1>
    </dataValidation>
    <dataValidation type="list" allowBlank="1" showInputMessage="1" showErrorMessage="1" sqref="F125:F191 F35:F50 F52:F53 F55:F62 F64:F70 F72:F96 F98:F123 F17:F33">
      <formula1>$F$195:$F$208</formula1>
    </dataValidation>
    <dataValidation type="list" allowBlank="1" showInputMessage="1" showErrorMessage="1" sqref="G125:G191 G35:G50 G52:G53 G55:G62 G64:G70 G72:G96 G98:G123 G17:G33">
      <formula1>$G$195:$G$196</formula1>
    </dataValidation>
    <dataValidation type="list" allowBlank="1" showInputMessage="1" showErrorMessage="1" sqref="H125:H191 H35:H50 H52:H53 H55:H62 H64:H70 H72:H96 H98:H123 H17:H33">
      <formula1>$H$195:$H$203</formula1>
    </dataValidation>
    <dataValidation type="list" allowBlank="1" showInputMessage="1" showErrorMessage="1" sqref="I125:I191 I35:I50 I52:I53 I55:I62 I64:I70 I72:I96 I98:I123 I17:I33">
      <formula1>$I$195:$I$196</formula1>
    </dataValidation>
    <dataValidation type="list" allowBlank="1" showInputMessage="1" showErrorMessage="1" sqref="J125:J191 J17:J33 J52:J53 J55:J62 J64:J70 J72:J96 J98:J123 J35:J50">
      <formula1>$J$195:$J$197</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3830-F7AB-4BF0-B114-B69AFE12AA16}">
  <dimension ref="A1:C73"/>
  <sheetViews>
    <sheetView zoomScale="60" zoomScaleNormal="60" workbookViewId="0" topLeftCell="A1">
      <selection activeCell="Q4" sqref="Q4"/>
    </sheetView>
  </sheetViews>
  <sheetFormatPr defaultColWidth="9.140625" defaultRowHeight="15"/>
  <cols>
    <col min="1" max="1" width="16.7109375" style="0" customWidth="1"/>
    <col min="2" max="2" width="47.57421875" style="454" customWidth="1"/>
    <col min="3" max="3" width="76.7109375" style="446" customWidth="1"/>
  </cols>
  <sheetData>
    <row r="1" spans="1:3" ht="40.15" customHeight="1">
      <c r="A1" s="547" t="s">
        <v>565</v>
      </c>
      <c r="B1" s="548"/>
      <c r="C1" s="548"/>
    </row>
    <row r="2" spans="1:3" ht="31.5">
      <c r="A2" s="214" t="s">
        <v>270</v>
      </c>
      <c r="B2" s="214" t="s">
        <v>88</v>
      </c>
      <c r="C2" s="215" t="s">
        <v>89</v>
      </c>
    </row>
    <row r="3" spans="1:3" ht="248.25" customHeight="1">
      <c r="A3" s="541" t="s">
        <v>265</v>
      </c>
      <c r="B3" s="542"/>
      <c r="C3" s="543"/>
    </row>
    <row r="4" spans="1:3" ht="60">
      <c r="A4" s="431"/>
      <c r="B4" s="432" t="s">
        <v>566</v>
      </c>
      <c r="C4" s="433" t="s">
        <v>567</v>
      </c>
    </row>
    <row r="5" spans="1:3" ht="60">
      <c r="A5" s="431"/>
      <c r="B5" s="434" t="s">
        <v>568</v>
      </c>
      <c r="C5" s="435" t="s">
        <v>569</v>
      </c>
    </row>
    <row r="6" spans="1:3" ht="45">
      <c r="A6" s="431"/>
      <c r="B6" s="436" t="s">
        <v>570</v>
      </c>
      <c r="C6" s="437" t="s">
        <v>571</v>
      </c>
    </row>
    <row r="7" spans="1:3" ht="45">
      <c r="A7" s="431"/>
      <c r="B7" s="438" t="s">
        <v>572</v>
      </c>
      <c r="C7" s="439" t="s">
        <v>573</v>
      </c>
    </row>
    <row r="8" spans="1:3" ht="135">
      <c r="A8" s="440" t="s">
        <v>574</v>
      </c>
      <c r="B8" s="438" t="s">
        <v>575</v>
      </c>
      <c r="C8" s="441" t="s">
        <v>576</v>
      </c>
    </row>
    <row r="9" spans="1:3" ht="195">
      <c r="A9" s="442" t="s">
        <v>577</v>
      </c>
      <c r="B9" s="14" t="s">
        <v>578</v>
      </c>
      <c r="C9" s="439" t="s">
        <v>579</v>
      </c>
    </row>
    <row r="10" spans="1:3" ht="105">
      <c r="A10" s="443"/>
      <c r="B10" s="14" t="s">
        <v>447</v>
      </c>
      <c r="C10" s="441" t="s">
        <v>580</v>
      </c>
    </row>
    <row r="11" spans="1:3" ht="30">
      <c r="A11" s="443"/>
      <c r="B11" s="14" t="s">
        <v>448</v>
      </c>
      <c r="C11" s="441" t="s">
        <v>581</v>
      </c>
    </row>
    <row r="12" spans="1:3" ht="60">
      <c r="A12" s="443"/>
      <c r="B12" s="14" t="s">
        <v>449</v>
      </c>
      <c r="C12" s="444" t="s">
        <v>663</v>
      </c>
    </row>
    <row r="13" spans="1:3" ht="30">
      <c r="A13" s="443"/>
      <c r="B13" s="438" t="s">
        <v>582</v>
      </c>
      <c r="C13" s="444" t="s">
        <v>583</v>
      </c>
    </row>
    <row r="14" spans="1:3" ht="45">
      <c r="A14" s="549" t="s">
        <v>584</v>
      </c>
      <c r="B14" s="438" t="s">
        <v>585</v>
      </c>
      <c r="C14" s="441" t="s">
        <v>586</v>
      </c>
    </row>
    <row r="15" spans="1:3" ht="45">
      <c r="A15" s="550"/>
      <c r="B15" s="438" t="s">
        <v>587</v>
      </c>
      <c r="C15" s="441" t="s">
        <v>588</v>
      </c>
    </row>
    <row r="16" spans="1:3" ht="60">
      <c r="A16" s="551"/>
      <c r="B16" s="438" t="s">
        <v>589</v>
      </c>
      <c r="C16" s="441" t="s">
        <v>590</v>
      </c>
    </row>
    <row r="17" spans="1:3" ht="49.9" customHeight="1">
      <c r="A17" s="552" t="s">
        <v>266</v>
      </c>
      <c r="B17" s="553"/>
      <c r="C17" s="554"/>
    </row>
    <row r="18" spans="1:3" ht="158.45" customHeight="1">
      <c r="A18" s="445"/>
      <c r="B18" s="446" t="s">
        <v>591</v>
      </c>
      <c r="C18" s="447" t="s">
        <v>592</v>
      </c>
    </row>
    <row r="19" spans="1:3" ht="45">
      <c r="A19" s="445"/>
      <c r="B19" s="438" t="s">
        <v>593</v>
      </c>
      <c r="C19" s="432" t="s">
        <v>594</v>
      </c>
    </row>
    <row r="20" spans="1:3" ht="45">
      <c r="A20" s="448"/>
      <c r="B20" s="449"/>
      <c r="C20" s="447" t="s">
        <v>595</v>
      </c>
    </row>
    <row r="21" spans="1:3" ht="45">
      <c r="A21" s="448"/>
      <c r="B21" s="449"/>
      <c r="C21" s="447" t="s">
        <v>596</v>
      </c>
    </row>
    <row r="22" spans="1:3" ht="45" customHeight="1">
      <c r="A22" s="541" t="s">
        <v>267</v>
      </c>
      <c r="B22" s="542"/>
      <c r="C22" s="543"/>
    </row>
    <row r="23" spans="1:3" ht="90" customHeight="1">
      <c r="A23" s="555" t="s">
        <v>267</v>
      </c>
      <c r="B23" s="450" t="s">
        <v>597</v>
      </c>
      <c r="C23" s="432" t="s">
        <v>598</v>
      </c>
    </row>
    <row r="24" spans="1:3" ht="90" customHeight="1">
      <c r="A24" s="556"/>
      <c r="B24" s="450" t="s">
        <v>599</v>
      </c>
      <c r="C24" s="432" t="s">
        <v>600</v>
      </c>
    </row>
    <row r="25" spans="1:3" ht="90" customHeight="1">
      <c r="A25" s="556"/>
      <c r="B25" s="450" t="s">
        <v>601</v>
      </c>
      <c r="C25" s="432" t="s">
        <v>602</v>
      </c>
    </row>
    <row r="26" spans="1:3" ht="90" customHeight="1">
      <c r="A26" s="556"/>
      <c r="B26" s="450" t="s">
        <v>603</v>
      </c>
      <c r="C26" s="432" t="s">
        <v>604</v>
      </c>
    </row>
    <row r="27" spans="1:3" ht="90" customHeight="1">
      <c r="A27" s="556"/>
      <c r="B27" s="450" t="s">
        <v>605</v>
      </c>
      <c r="C27" s="432" t="s">
        <v>606</v>
      </c>
    </row>
    <row r="28" spans="1:3" ht="90" customHeight="1">
      <c r="A28" s="556"/>
      <c r="B28" s="450" t="s">
        <v>607</v>
      </c>
      <c r="C28" s="432" t="s">
        <v>608</v>
      </c>
    </row>
    <row r="29" spans="1:3" ht="90" customHeight="1">
      <c r="A29" s="557"/>
      <c r="B29" s="450" t="s">
        <v>609</v>
      </c>
      <c r="C29" s="450" t="s">
        <v>610</v>
      </c>
    </row>
    <row r="30" spans="1:3" ht="90">
      <c r="A30" s="508"/>
      <c r="B30" s="432" t="s">
        <v>611</v>
      </c>
      <c r="C30" s="432" t="s">
        <v>612</v>
      </c>
    </row>
    <row r="31" spans="1:3" ht="90">
      <c r="A31" s="509"/>
      <c r="B31" s="432" t="s">
        <v>613</v>
      </c>
      <c r="C31" s="432" t="s">
        <v>614</v>
      </c>
    </row>
    <row r="32" spans="1:3" ht="15">
      <c r="A32" s="509"/>
      <c r="B32" s="432" t="s">
        <v>465</v>
      </c>
      <c r="C32" s="432" t="s">
        <v>615</v>
      </c>
    </row>
    <row r="33" spans="1:3" ht="45">
      <c r="A33" s="540"/>
      <c r="B33" s="432" t="s">
        <v>616</v>
      </c>
      <c r="C33" s="432" t="s">
        <v>617</v>
      </c>
    </row>
    <row r="34" spans="1:3" ht="75">
      <c r="A34" s="455"/>
      <c r="B34" s="456" t="s">
        <v>460</v>
      </c>
      <c r="C34" s="456" t="s">
        <v>658</v>
      </c>
    </row>
    <row r="35" spans="1:3" ht="75">
      <c r="A35" s="615" t="s">
        <v>712</v>
      </c>
      <c r="B35" s="451" t="s">
        <v>664</v>
      </c>
      <c r="C35" s="452" t="s">
        <v>665</v>
      </c>
    </row>
    <row r="36" spans="1:3" ht="225">
      <c r="A36" s="615"/>
      <c r="B36" s="451" t="s">
        <v>666</v>
      </c>
      <c r="C36" s="452" t="s">
        <v>667</v>
      </c>
    </row>
    <row r="37" spans="1:3" ht="75">
      <c r="A37" s="615"/>
      <c r="B37" s="451" t="s">
        <v>668</v>
      </c>
      <c r="C37" s="452" t="s">
        <v>669</v>
      </c>
    </row>
    <row r="38" spans="1:3" ht="195">
      <c r="A38" s="615"/>
      <c r="B38" s="451" t="s">
        <v>670</v>
      </c>
      <c r="C38" s="452" t="s">
        <v>671</v>
      </c>
    </row>
    <row r="39" spans="1:3" ht="75">
      <c r="A39" s="615"/>
      <c r="B39" s="451" t="s">
        <v>672</v>
      </c>
      <c r="C39" s="452" t="s">
        <v>673</v>
      </c>
    </row>
    <row r="40" spans="1:3" ht="135">
      <c r="A40" s="615"/>
      <c r="B40" s="451" t="s">
        <v>674</v>
      </c>
      <c r="C40" s="452" t="s">
        <v>675</v>
      </c>
    </row>
    <row r="41" spans="1:3" ht="75">
      <c r="A41" s="615"/>
      <c r="B41" s="451" t="s">
        <v>676</v>
      </c>
      <c r="C41" s="452" t="s">
        <v>677</v>
      </c>
    </row>
    <row r="42" spans="1:3" ht="105">
      <c r="A42" s="615"/>
      <c r="B42" s="451" t="s">
        <v>678</v>
      </c>
      <c r="C42" s="452" t="s">
        <v>679</v>
      </c>
    </row>
    <row r="43" spans="1:3" ht="75">
      <c r="A43" s="615"/>
      <c r="B43" s="451" t="s">
        <v>680</v>
      </c>
      <c r="C43" s="452" t="s">
        <v>681</v>
      </c>
    </row>
    <row r="44" spans="1:3" ht="135">
      <c r="A44" s="615"/>
      <c r="B44" s="451" t="s">
        <v>682</v>
      </c>
      <c r="C44" s="452" t="s">
        <v>683</v>
      </c>
    </row>
    <row r="45" spans="1:3" ht="90">
      <c r="A45" s="615"/>
      <c r="B45" s="432" t="s">
        <v>684</v>
      </c>
      <c r="C45" s="432" t="s">
        <v>685</v>
      </c>
    </row>
    <row r="46" spans="1:3" ht="90">
      <c r="A46" s="615"/>
      <c r="B46" s="451" t="s">
        <v>686</v>
      </c>
      <c r="C46" s="452" t="s">
        <v>687</v>
      </c>
    </row>
    <row r="47" spans="1:3" ht="240">
      <c r="A47" s="615"/>
      <c r="B47" s="451" t="s">
        <v>688</v>
      </c>
      <c r="C47" s="452" t="s">
        <v>689</v>
      </c>
    </row>
    <row r="48" spans="1:3" ht="165">
      <c r="A48" s="615"/>
      <c r="B48" s="451" t="s">
        <v>690</v>
      </c>
      <c r="C48" s="611" t="s">
        <v>691</v>
      </c>
    </row>
    <row r="49" spans="1:3" ht="225">
      <c r="A49" s="615"/>
      <c r="B49" s="451" t="s">
        <v>692</v>
      </c>
      <c r="C49" s="611" t="s">
        <v>693</v>
      </c>
    </row>
    <row r="50" spans="1:3" ht="90">
      <c r="A50" s="615"/>
      <c r="B50" s="451" t="s">
        <v>694</v>
      </c>
      <c r="C50" s="611" t="s">
        <v>695</v>
      </c>
    </row>
    <row r="51" spans="1:3" ht="135">
      <c r="A51" s="615"/>
      <c r="B51" s="451" t="s">
        <v>696</v>
      </c>
      <c r="C51" s="611" t="s">
        <v>697</v>
      </c>
    </row>
    <row r="52" spans="1:3" ht="120">
      <c r="A52" s="615"/>
      <c r="B52" s="451" t="s">
        <v>698</v>
      </c>
      <c r="C52" s="611" t="s">
        <v>699</v>
      </c>
    </row>
    <row r="53" spans="1:3" ht="45">
      <c r="A53" s="615"/>
      <c r="B53" s="451" t="s">
        <v>700</v>
      </c>
      <c r="C53" s="611" t="s">
        <v>701</v>
      </c>
    </row>
    <row r="54" spans="1:3" ht="92.25">
      <c r="A54" s="615"/>
      <c r="B54" s="451" t="s">
        <v>702</v>
      </c>
      <c r="C54" s="612" t="s">
        <v>703</v>
      </c>
    </row>
    <row r="55" spans="1:3" ht="15">
      <c r="A55" s="615"/>
      <c r="B55" s="451"/>
      <c r="C55" s="613"/>
    </row>
    <row r="56" spans="1:3" ht="165">
      <c r="A56" s="615"/>
      <c r="B56" s="451" t="s">
        <v>704</v>
      </c>
      <c r="C56" s="452" t="s">
        <v>705</v>
      </c>
    </row>
    <row r="57" spans="1:3" ht="60">
      <c r="A57" s="615"/>
      <c r="B57" s="453" t="s">
        <v>706</v>
      </c>
      <c r="C57" s="457" t="s">
        <v>707</v>
      </c>
    </row>
    <row r="58" spans="1:3" ht="45">
      <c r="A58" s="616"/>
      <c r="B58" s="438" t="s">
        <v>708</v>
      </c>
      <c r="C58" s="438" t="s">
        <v>709</v>
      </c>
    </row>
    <row r="59" spans="1:3" ht="60">
      <c r="A59" s="455"/>
      <c r="B59" s="614" t="s">
        <v>710</v>
      </c>
      <c r="C59" s="614" t="s">
        <v>711</v>
      </c>
    </row>
    <row r="60" spans="1:3" ht="75" customHeight="1">
      <c r="A60" s="541" t="s">
        <v>268</v>
      </c>
      <c r="B60" s="542"/>
      <c r="C60" s="543"/>
    </row>
    <row r="61" spans="1:3" ht="60">
      <c r="A61" s="508"/>
      <c r="B61" s="451" t="s">
        <v>618</v>
      </c>
      <c r="C61" s="452" t="s">
        <v>619</v>
      </c>
    </row>
    <row r="62" spans="1:3" ht="60">
      <c r="A62" s="509"/>
      <c r="B62" s="432" t="s">
        <v>620</v>
      </c>
      <c r="C62" s="432" t="s">
        <v>621</v>
      </c>
    </row>
    <row r="63" spans="1:3" ht="82.5" customHeight="1">
      <c r="A63" s="509"/>
      <c r="B63" s="453" t="s">
        <v>407</v>
      </c>
      <c r="C63" s="452" t="s">
        <v>622</v>
      </c>
    </row>
    <row r="64" spans="1:3" ht="14.45" customHeight="1">
      <c r="A64" s="540"/>
      <c r="B64" s="438" t="s">
        <v>408</v>
      </c>
      <c r="C64" s="432" t="s">
        <v>623</v>
      </c>
    </row>
    <row r="65" spans="1:3" ht="45">
      <c r="A65" s="14"/>
      <c r="B65" s="438" t="s">
        <v>419</v>
      </c>
      <c r="C65" s="432" t="s">
        <v>624</v>
      </c>
    </row>
    <row r="66" spans="1:3" ht="60">
      <c r="A66" s="14"/>
      <c r="B66" s="438" t="s">
        <v>625</v>
      </c>
      <c r="C66" s="432" t="s">
        <v>626</v>
      </c>
    </row>
    <row r="67" spans="1:3" ht="45">
      <c r="A67" s="14"/>
      <c r="B67" s="438" t="s">
        <v>568</v>
      </c>
      <c r="C67" s="432" t="s">
        <v>627</v>
      </c>
    </row>
    <row r="68" spans="1:3" ht="120">
      <c r="A68" s="544" t="s">
        <v>628</v>
      </c>
      <c r="B68" s="438" t="s">
        <v>629</v>
      </c>
      <c r="C68" s="432" t="s">
        <v>630</v>
      </c>
    </row>
    <row r="69" spans="1:3" ht="60">
      <c r="A69" s="545"/>
      <c r="B69" s="438" t="s">
        <v>631</v>
      </c>
      <c r="C69" s="432" t="s">
        <v>632</v>
      </c>
    </row>
    <row r="70" spans="1:3" ht="129.6" customHeight="1">
      <c r="A70" s="546"/>
      <c r="B70" s="438" t="s">
        <v>633</v>
      </c>
      <c r="C70" s="432" t="s">
        <v>634</v>
      </c>
    </row>
    <row r="71" spans="1:3" ht="75">
      <c r="A71" s="14"/>
      <c r="B71" s="438" t="s">
        <v>635</v>
      </c>
      <c r="C71" s="432" t="s">
        <v>636</v>
      </c>
    </row>
    <row r="72" spans="1:3" ht="45">
      <c r="A72" s="14"/>
      <c r="B72" s="438" t="s">
        <v>659</v>
      </c>
      <c r="C72" s="432" t="s">
        <v>662</v>
      </c>
    </row>
    <row r="73" spans="1:3" ht="45">
      <c r="A73" s="14"/>
      <c r="B73" s="438" t="s">
        <v>660</v>
      </c>
      <c r="C73" s="432" t="s">
        <v>661</v>
      </c>
    </row>
  </sheetData>
  <mergeCells count="11">
    <mergeCell ref="A30:A33"/>
    <mergeCell ref="A60:C60"/>
    <mergeCell ref="A61:A64"/>
    <mergeCell ref="A68:A70"/>
    <mergeCell ref="A1:C1"/>
    <mergeCell ref="A3:C3"/>
    <mergeCell ref="A14:A16"/>
    <mergeCell ref="A17:C17"/>
    <mergeCell ref="A22:C22"/>
    <mergeCell ref="A23:A29"/>
    <mergeCell ref="A35:A58"/>
  </mergeCells>
  <hyperlinks>
    <hyperlink ref="B72" r:id="rId1" display="https://www.departementwvg.be/vipa-duurzaam-bouwen-met-gro"/>
  </hyperlinks>
  <printOptions/>
  <pageMargins left="0.7" right="0.7" top="0.75" bottom="0.75" header="0.3" footer="0.3"/>
  <pageSetup horizontalDpi="600" verticalDpi="600" orientation="portrait" paperSize="9"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67D217FAF3E4ABD7BD4236F75C0D1" ma:contentTypeVersion="1" ma:contentTypeDescription="Een nieuw document maken." ma:contentTypeScope="" ma:versionID="66680467884cfa028c180b21058fbc13">
  <xsd:schema xmlns:xsd="http://www.w3.org/2001/XMLSchema" xmlns:xs="http://www.w3.org/2001/XMLSchema" xmlns:p="http://schemas.microsoft.com/office/2006/metadata/properties" xmlns:ns2="78eafc27-e9d1-4899-90cb-5076d0c0d9aa" targetNamespace="http://schemas.microsoft.com/office/2006/metadata/properties" ma:root="true" ma:fieldsID="7f5170dda2d476865e5fc6adb8919af6" ns2:_="">
    <xsd:import namespace="78eafc27-e9d1-4899-90cb-5076d0c0d9a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afc27-e9d1-4899-90cb-5076d0c0d9aa"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8eafc27-e9d1-4899-90cb-5076d0c0d9aa">A7X43KCYNMQZ-564559731-411</_dlc_DocId>
    <_dlc_DocIdUrl xmlns="78eafc27-e9d1-4899-90cb-5076d0c0d9aa">
      <Url>https://team.fb.vlaanderen.be/DOC/DFBBegroting/BEGR/EuEconBestuur/_layouts/15/DocIdRedir.aspx?ID=A7X43KCYNMQZ-564559731-411</Url>
      <Description>A7X43KCYNMQZ-564559731-411</Description>
    </_dlc_DocIdUrl>
  </documentManagement>
</p:properties>
</file>

<file path=customXml/itemProps1.xml><?xml version="1.0" encoding="utf-8"?>
<ds:datastoreItem xmlns:ds="http://schemas.openxmlformats.org/officeDocument/2006/customXml" ds:itemID="{8684DE32-5069-4E23-894D-75BA431294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afc27-e9d1-4899-90cb-5076d0c0d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E6674A-3868-4221-B24C-FB3E9BFC63DE}">
  <ds:schemaRefs>
    <ds:schemaRef ds:uri="http://schemas.microsoft.com/sharepoint/events"/>
  </ds:schemaRefs>
</ds:datastoreItem>
</file>

<file path=customXml/itemProps3.xml><?xml version="1.0" encoding="utf-8"?>
<ds:datastoreItem xmlns:ds="http://schemas.openxmlformats.org/officeDocument/2006/customXml" ds:itemID="{4216C278-7639-401F-9112-98022D8629E0}">
  <ds:schemaRefs>
    <ds:schemaRef ds:uri="http://schemas.microsoft.com/sharepoint/v3/contenttype/forms"/>
  </ds:schemaRefs>
</ds:datastoreItem>
</file>

<file path=customXml/itemProps4.xml><?xml version="1.0" encoding="utf-8"?>
<ds:datastoreItem xmlns:ds="http://schemas.openxmlformats.org/officeDocument/2006/customXml" ds:itemID="{A2955C5F-3242-4809-B4F7-3F2C3626B561}">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78eafc27-e9d1-4899-90cb-5076d0c0d9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FOD Budget &amp; Beheerscontrole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Schmetz Tom</dc:creator>
  <cp:keywords/>
  <dc:description/>
  <cp:lastModifiedBy>Jens Vermeiren</cp:lastModifiedBy>
  <cp:lastPrinted>2018-09-13T12:31:22Z</cp:lastPrinted>
  <dcterms:created xsi:type="dcterms:W3CDTF">2015-06-04T09:12:18Z</dcterms:created>
  <dcterms:modified xsi:type="dcterms:W3CDTF">2023-10-04T14:09:58Z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0x01010014067D217FAF3E4ABD7BD4236F75C0D1</vt:lpwstr>
  </property>
  <property fmtid="{D5CDD505-2E9C-101B-9397-08002B2CF9AE}" pid="3" name="_dlc_DocIdItemGuid">
    <vt:lpwstr>ed1fc811-a783-4be5-80bc-b7cfd4f96891</vt:lpwstr>
  </property>
</Properties>
</file>