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Y:\100_VragenEnAntwoorden\120_Parlement\122_Klimaat\2019-2020\SV_978_Ludwig VandenHove_besteding VKF\"/>
    </mc:Choice>
  </mc:AlternateContent>
  <xr:revisionPtr revIDLastSave="0" documentId="13_ncr:1_{3CDF0B93-FE44-4404-822B-14770A5F99E5}" xr6:coauthVersionLast="45" xr6:coauthVersionMax="45" xr10:uidLastSave="{00000000-0000-0000-0000-000000000000}"/>
  <bookViews>
    <workbookView xWindow="4545" yWindow="90" windowWidth="16575" windowHeight="13230" xr2:uid="{F722C2E9-A775-4827-9CAE-6CDA1FB71C27}"/>
  </bookViews>
  <sheets>
    <sheet name="Bestedingen Vlaams Klimaatfonds" sheetId="1" r:id="rId1"/>
    <sheet name="Enerpedia 2.0" sheetId="16" r:id="rId2"/>
    <sheet name="VLIF" sheetId="17" r:id="rId3"/>
    <sheet name="VMSW" sheetId="14" r:id="rId4"/>
    <sheet name="VIPA" sheetId="15" r:id="rId5"/>
    <sheet name="FoCI eigen infra" sheetId="12" r:id="rId6"/>
    <sheet name="FoCI subsidieoproep" sheetId="13" r:id="rId7"/>
    <sheet name="AGION" sheetId="11" r:id="rId8"/>
    <sheet name="GLITCH" sheetId="10" r:id="rId9"/>
    <sheet name="AHOVOKS oproepen 2017 en 2019" sheetId="8" r:id="rId10"/>
    <sheet name="FDO" sheetId="7" r:id="rId11"/>
    <sheet name="VEB" sheetId="3" r:id="rId12"/>
    <sheet name="HFB" sheetId="2" r:id="rId13"/>
    <sheet name="ANB" sheetId="4" r:id="rId14"/>
    <sheet name="OVAM" sheetId="6" r:id="rId15"/>
    <sheet name="DeLijn" sheetId="21" r:id="rId16"/>
  </sheets>
  <definedNames>
    <definedName name="SectionElements">ANB!#REF!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12" l="1"/>
  <c r="F37" i="12"/>
  <c r="E37" i="12"/>
  <c r="D37" i="12"/>
  <c r="C37"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H4" i="12"/>
  <c r="H3" i="12"/>
  <c r="D348" i="11" l="1"/>
  <c r="E5" i="1"/>
  <c r="D5" i="1"/>
  <c r="K45" i="1" l="1"/>
  <c r="I45" i="1"/>
  <c r="I39" i="1" s="1"/>
  <c r="D45" i="1"/>
  <c r="E45" i="1" l="1"/>
  <c r="C4" i="1"/>
  <c r="F34" i="1"/>
  <c r="Q30" i="1"/>
  <c r="O30" i="1"/>
  <c r="M30" i="1"/>
  <c r="K30" i="1"/>
  <c r="I30" i="1"/>
  <c r="G30" i="1"/>
  <c r="D30" i="1"/>
  <c r="E30" i="1" l="1"/>
  <c r="D34" i="1" l="1"/>
  <c r="D31" i="1" l="1"/>
  <c r="C12" i="2" l="1"/>
  <c r="C8" i="2"/>
  <c r="B8" i="2"/>
  <c r="B12" i="2" s="1"/>
  <c r="C4" i="2"/>
  <c r="B4" i="2"/>
  <c r="C2" i="2"/>
  <c r="B2" i="2"/>
  <c r="E63" i="1" l="1"/>
  <c r="D63" i="1"/>
  <c r="E61" i="1"/>
  <c r="D61" i="1"/>
  <c r="E60" i="1"/>
  <c r="D60" i="1"/>
  <c r="D4" i="1" l="1"/>
  <c r="E4" i="1"/>
  <c r="D16" i="1"/>
  <c r="E16" i="1"/>
  <c r="D24" i="1"/>
  <c r="E24" i="1"/>
  <c r="D39" i="1"/>
  <c r="E39" i="1"/>
  <c r="D47" i="1"/>
  <c r="E47" i="1"/>
  <c r="D50" i="1"/>
  <c r="E50" i="1"/>
  <c r="D59" i="1"/>
  <c r="E59" i="1"/>
  <c r="D68" i="1"/>
  <c r="E68" i="1"/>
  <c r="D73" i="1"/>
  <c r="E73" i="1"/>
  <c r="D87" i="1" l="1"/>
  <c r="E87" i="1"/>
  <c r="L4" i="1"/>
  <c r="M4" i="1"/>
  <c r="N4" i="1"/>
  <c r="L16" i="1"/>
  <c r="M16" i="1"/>
  <c r="N16" i="1"/>
  <c r="L24" i="1"/>
  <c r="M24" i="1"/>
  <c r="N24" i="1"/>
  <c r="L39" i="1"/>
  <c r="M39" i="1"/>
  <c r="N39" i="1"/>
  <c r="L47" i="1"/>
  <c r="L50" i="1"/>
  <c r="M50" i="1"/>
  <c r="N50" i="1"/>
  <c r="L59" i="1"/>
  <c r="M59" i="1"/>
  <c r="N59" i="1"/>
  <c r="L68" i="1"/>
  <c r="M68" i="1"/>
  <c r="N68" i="1"/>
  <c r="L73" i="1"/>
  <c r="M73" i="1"/>
  <c r="N73" i="1"/>
  <c r="H4" i="1"/>
  <c r="I4" i="1"/>
  <c r="J4" i="1"/>
  <c r="K4" i="1"/>
  <c r="H16" i="1"/>
  <c r="I16" i="1"/>
  <c r="J16" i="1"/>
  <c r="K16" i="1"/>
  <c r="H24" i="1"/>
  <c r="I24" i="1"/>
  <c r="J24" i="1"/>
  <c r="K24" i="1"/>
  <c r="H39" i="1"/>
  <c r="J39" i="1"/>
  <c r="K39" i="1"/>
  <c r="H47" i="1"/>
  <c r="I47" i="1"/>
  <c r="J47" i="1"/>
  <c r="K47" i="1"/>
  <c r="H50" i="1"/>
  <c r="I50" i="1"/>
  <c r="J50" i="1"/>
  <c r="K50" i="1"/>
  <c r="H59" i="1"/>
  <c r="I59" i="1"/>
  <c r="J59" i="1"/>
  <c r="K59" i="1"/>
  <c r="H68" i="1"/>
  <c r="I68" i="1"/>
  <c r="J68" i="1"/>
  <c r="K68" i="1"/>
  <c r="H73" i="1"/>
  <c r="I73" i="1"/>
  <c r="J73" i="1"/>
  <c r="K73" i="1"/>
  <c r="P4" i="1"/>
  <c r="Q4" i="1"/>
  <c r="F4" i="1"/>
  <c r="P16" i="1"/>
  <c r="Q16" i="1"/>
  <c r="F16" i="1"/>
  <c r="P24" i="1"/>
  <c r="Q24" i="1"/>
  <c r="F24" i="1"/>
  <c r="P39" i="1"/>
  <c r="Q39" i="1"/>
  <c r="F39" i="1"/>
  <c r="P47" i="1"/>
  <c r="Q47" i="1"/>
  <c r="F47" i="1"/>
  <c r="P50" i="1"/>
  <c r="Q50" i="1"/>
  <c r="F50" i="1"/>
  <c r="P59" i="1"/>
  <c r="Q59" i="1"/>
  <c r="F59" i="1"/>
  <c r="P68" i="1"/>
  <c r="Q68" i="1"/>
  <c r="F68" i="1"/>
  <c r="P73" i="1"/>
  <c r="Q73" i="1"/>
  <c r="F73" i="1"/>
  <c r="H87" i="1" l="1"/>
  <c r="P87" i="1"/>
  <c r="J87" i="1"/>
  <c r="I87" i="1"/>
  <c r="L87" i="1"/>
  <c r="N47" i="1"/>
  <c r="N87" i="1" s="1"/>
  <c r="Q87" i="1"/>
  <c r="M47" i="1"/>
  <c r="M87" i="1" s="1"/>
  <c r="F87" i="1"/>
  <c r="K87" i="1"/>
  <c r="O4" i="1"/>
  <c r="O16" i="1"/>
  <c r="O24" i="1"/>
  <c r="O39" i="1"/>
  <c r="O50" i="1"/>
  <c r="O59" i="1"/>
  <c r="O68" i="1"/>
  <c r="O73" i="1"/>
  <c r="G73" i="1" l="1"/>
  <c r="G68" i="1"/>
  <c r="G59" i="1"/>
  <c r="G50" i="1"/>
  <c r="G39" i="1"/>
  <c r="G24" i="1"/>
  <c r="G16" i="1"/>
  <c r="G4" i="1"/>
  <c r="C59" i="1"/>
  <c r="C50" i="1"/>
  <c r="C47" i="1"/>
  <c r="C39" i="1"/>
  <c r="C24" i="1"/>
  <c r="C16" i="1"/>
  <c r="C73" i="1"/>
  <c r="C68" i="1"/>
  <c r="O47" i="1" l="1"/>
  <c r="O87" i="1" s="1"/>
  <c r="C87" i="1"/>
  <c r="G47" i="1" l="1"/>
  <c r="G8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tc={8F55BC8B-DA11-4D68-A133-A2F252ED4E47}</author>
  </authors>
  <commentList>
    <comment ref="B1" authorId="0" shapeId="0" xr:uid="{8F55BC8B-DA11-4D68-A133-A2F252ED4E47}">
      <text>
        <t>[Opmerkingenthread]
U kunt deze opmerkingenthread lezen in uw versie van Excel. Eventuele wijzigingen aan de thread gaan echter verloren als het bestand wordt geopend in een nieuwere versie van Excel. Meer informatie: https://go.microsoft.com/fwlink/?linkid=870924
Opmerking:
    1= energiebesparing / 2= elektrische besparing</t>
      </text>
    </comment>
  </commentList>
</comments>
</file>

<file path=xl/sharedStrings.xml><?xml version="1.0" encoding="utf-8"?>
<sst xmlns="http://schemas.openxmlformats.org/spreadsheetml/2006/main" count="2607" uniqueCount="1248">
  <si>
    <t>Onderwijs</t>
  </si>
  <si>
    <t>Mobiliteit</t>
  </si>
  <si>
    <t>Vergroening voertuigen van De Lijn</t>
  </si>
  <si>
    <t xml:space="preserve">Flanders Logistics-consulent groene/duurzame logistiek </t>
  </si>
  <si>
    <t>Uitbouw van walstroomfaciliteiten</t>
  </si>
  <si>
    <t xml:space="preserve">Laadpaalinfrastructuur voor 5 park en rides </t>
  </si>
  <si>
    <t>Infrastructuur walstroom, combimobiliteit en laadinfrastructuur</t>
  </si>
  <si>
    <t>Gebouwen</t>
  </si>
  <si>
    <t>Uitgaven mbt grondige energetische renovaties en vervangingsbouw van sociale huisvesting</t>
  </si>
  <si>
    <t>Combipremie voor muurisolatie en beglazing</t>
  </si>
  <si>
    <t>Opzetten van een structurele werking van gespecialiseerde energieconsulenten voor onroerend erfgoed</t>
  </si>
  <si>
    <t>Actieplan Energie-Efficiëntie via Vlaams Energie Bedrijf</t>
  </si>
  <si>
    <t>Verbeteren Energie-efficiëntie van de gebouwen in de sector Welzijn, Volksgezondheid en Gezin</t>
  </si>
  <si>
    <t>Culturele infrastructuur met bovenlokaal belang</t>
  </si>
  <si>
    <t>Actieplan HFB inzake interne maatregelen voor de klimaatimpact op de gebouwen van de Vlaamse overheid</t>
  </si>
  <si>
    <t>Energiebesparende investeringen in gebouwen van vzw de Rand</t>
  </si>
  <si>
    <t>Energetische renovatie van het Maritiem Reddings- en Coördinatiecentrum</t>
  </si>
  <si>
    <t>Landbouw</t>
  </si>
  <si>
    <t>Bijkomende broeikasgasemissie-reducerende maatregelen door het Vlaams Landbouwinvesteringsfonds</t>
  </si>
  <si>
    <t>Energie</t>
  </si>
  <si>
    <t>Projecten lokaal, groen, CCS en circulair</t>
  </si>
  <si>
    <t>Oproep lokale klimaatprojecten</t>
  </si>
  <si>
    <t>Subsidies groendaken</t>
  </si>
  <si>
    <t>Lokale vergroening</t>
  </si>
  <si>
    <t>Lokale ontharding</t>
  </si>
  <si>
    <t>Bosuitbreiding</t>
  </si>
  <si>
    <t>Hefboomfinanciering CCS-projecten</t>
  </si>
  <si>
    <t>Ondersteuning circulaire economie</t>
  </si>
  <si>
    <t>Stroomversnelling</t>
  </si>
  <si>
    <t>Warmtenet Antwerpen</t>
  </si>
  <si>
    <t>warmtenet Oostende</t>
  </si>
  <si>
    <t>Warmtepompboilers</t>
  </si>
  <si>
    <t>VMSW</t>
  </si>
  <si>
    <t>VEA</t>
  </si>
  <si>
    <t>ICL</t>
  </si>
  <si>
    <t>Compensatie indirecte emissiekosten</t>
  </si>
  <si>
    <t>VLAIO</t>
  </si>
  <si>
    <t>OVAM</t>
  </si>
  <si>
    <t>De Lijn</t>
  </si>
  <si>
    <t>HFB</t>
  </si>
  <si>
    <t>Actieplan Mobiliteit</t>
  </si>
  <si>
    <t>WTCB</t>
  </si>
  <si>
    <t>VEB</t>
  </si>
  <si>
    <t>VIPA</t>
  </si>
  <si>
    <t>De Rand</t>
  </si>
  <si>
    <t>ILVO</t>
  </si>
  <si>
    <t>Rollend fonds Noodkopers</t>
  </si>
  <si>
    <t>DOMG</t>
  </si>
  <si>
    <t>VLIF</t>
  </si>
  <si>
    <t>Ondersteuning Landbouwklimaatonderzoek ILVO-ELK</t>
  </si>
  <si>
    <t>Project voor energie-advies aan landbouwers Enerpedia 2.0</t>
  </si>
  <si>
    <t>Vervolg project voor energie-advies aan landbouwers Enerpedia 3.0</t>
  </si>
  <si>
    <t>dL&amp;V (Inagro)</t>
  </si>
  <si>
    <t>Energieconsulenten toerisme KOALA</t>
  </si>
  <si>
    <t>Sloop- en herbouwpremie</t>
  </si>
  <si>
    <t>stroomversnelling fase 2</t>
  </si>
  <si>
    <t>Comisol</t>
  </si>
  <si>
    <t>De Vlaamse Waterweg</t>
  </si>
  <si>
    <t>International Bank for Reconstruction and Development (VKF1)</t>
  </si>
  <si>
    <t>IBRD AS TRUSTEE FOR THE FIRST TRANCHE OF THE WB/EIB CARBON FUND FOR EUROPE</t>
  </si>
  <si>
    <t>African Climate Chance Fund ACCF (VKF 2)</t>
  </si>
  <si>
    <t>INTERNATIONAL CENTRE FOR RESEARCH IN AGROFORESTRY (VKF2)</t>
  </si>
  <si>
    <t>Rode Kruis Vlaanderen Internationaal (VKF2)</t>
  </si>
  <si>
    <t>UNITED NATIONS DEVELOPMENTE PROGRAMME MALAWI (VKF 2)</t>
  </si>
  <si>
    <t>OLIVE LEAF FOUNDATION (VKF-ronde 2)</t>
  </si>
  <si>
    <t>UNWFP Mozambique (VKF 3)</t>
  </si>
  <si>
    <t>African Climate Chance Fund ACCF Malawi (VKF 3)</t>
  </si>
  <si>
    <t>Rode Kruis Vlaanderen Internationaal(VKF 3)</t>
  </si>
  <si>
    <t>ENABEL (VKF 3)</t>
  </si>
  <si>
    <t>Adaptation Fund (van pakket 75 m€)</t>
  </si>
  <si>
    <t>Internationale Klimaatfinanciering DOMG</t>
  </si>
  <si>
    <t>Internationale Klimaatfinanciering DIV</t>
  </si>
  <si>
    <t>Allego</t>
  </si>
  <si>
    <t>AGION</t>
  </si>
  <si>
    <t>GO!</t>
  </si>
  <si>
    <t>POC van de CLB van het GO!</t>
  </si>
  <si>
    <t xml:space="preserve">Inregeling van ketels en REG-investeringen in onderwijs-gebouwen </t>
  </si>
  <si>
    <t xml:space="preserve">Inregeling van ketels, stookplaatsrenovatie en REG-investeringen in onderwijs-gebouwen </t>
  </si>
  <si>
    <t xml:space="preserve">invoeren van telemetrie in scholen als motor voor energiebesparing </t>
  </si>
  <si>
    <t>Consolidatie van datacenterdiensten Vlaamse Overheid (Reductie C02-uitstoot Vlaamse overheid door consolidatie van datacenterdiensten)</t>
  </si>
  <si>
    <t>AHOVOKS (FHO)</t>
  </si>
  <si>
    <t>Pocketvergisting randinfrastructuur</t>
  </si>
  <si>
    <t>HERMES-fonds</t>
  </si>
  <si>
    <t>Proefstation voor de Groenteteelt VZW</t>
  </si>
  <si>
    <t>Fonds Dep. Onderwijs</t>
  </si>
  <si>
    <t>Toegekende/ Ontvangen middelen</t>
  </si>
  <si>
    <t>Entiteit verantwoordelijk voor de uitvoering van de maatregel</t>
  </si>
  <si>
    <t>CJSM (FOCI)</t>
  </si>
  <si>
    <t>DIV</t>
  </si>
  <si>
    <t>Projectsubsidie Sociale Innovatie Fabriek (VKF 3)</t>
  </si>
  <si>
    <t>UNITED NATIONS WORLD FOOD PROGRAMME Malawi (VKF 2)</t>
  </si>
  <si>
    <t>Indalo Inclusive South Africa</t>
  </si>
  <si>
    <t>VIF (DMOW)</t>
  </si>
  <si>
    <t>TOTAAL</t>
  </si>
  <si>
    <t>Aankoop Emissierechten</t>
  </si>
  <si>
    <t>Sector</t>
  </si>
  <si>
    <t>Renovatie Waterbouwkundig laboratorium</t>
  </si>
  <si>
    <t>Bestedingen Vlaams Brabant</t>
  </si>
  <si>
    <t>Bestedingen Antwerpen</t>
  </si>
  <si>
    <t>Bestedingen Oost-Vlaanderen</t>
  </si>
  <si>
    <t>Bestedingen West-Vlaanderen</t>
  </si>
  <si>
    <t>Bestedingen Limburg</t>
  </si>
  <si>
    <t>Bestedingen Brussels-Hoofdstedelijk-Gewest</t>
  </si>
  <si>
    <t>VAK</t>
  </si>
  <si>
    <t>VEK</t>
  </si>
  <si>
    <t>TOTAAL Bestedingen</t>
  </si>
  <si>
    <t>Maatregel Nota VR</t>
  </si>
  <si>
    <t>ICT</t>
  </si>
  <si>
    <t>Datacenterconsolidatie</t>
  </si>
  <si>
    <t>Premies zero emissie voertuigen</t>
  </si>
  <si>
    <t>Laadinfrastructuur</t>
  </si>
  <si>
    <t>Ondersteuning (mobiliteit) + alternatieve vervoermiddelen</t>
  </si>
  <si>
    <t>Masterplannen</t>
  </si>
  <si>
    <t>Enkelvoudige ingrepen</t>
  </si>
  <si>
    <t>Kleine werken</t>
  </si>
  <si>
    <t>Totaal</t>
  </si>
  <si>
    <t>(bedragen afgerond naar kEUR)</t>
  </si>
  <si>
    <t>Budgetvermindering</t>
  </si>
  <si>
    <t>Vlaams Klimaatfonds</t>
  </si>
  <si>
    <t>Bestedingen Vlaams Klimaatfonds van 2013 tem 31/8/2020 (in euro)</t>
  </si>
  <si>
    <t>Order Omschrijving</t>
  </si>
  <si>
    <t>Leverancier Naam</t>
  </si>
  <si>
    <t>Open Bedrag EUR</t>
  </si>
  <si>
    <t>Projectoproep Lokale vergroening 2019 - Stad Antwerpen Recreatieve poort tot Sint-Anneke Plage</t>
  </si>
  <si>
    <t>Stad Antwerpen</t>
  </si>
  <si>
    <t>Projectoproep Lokale vergroening 2019 - Gemeente Mol - Een groener hart</t>
  </si>
  <si>
    <t>Gemeente Mol</t>
  </si>
  <si>
    <t>Projectoproep Lokale vergroening 2019 - Stad Tongeren - Vergroening/ontharding omgeving Huis Theelen</t>
  </si>
  <si>
    <t>Stad Tongeren</t>
  </si>
  <si>
    <t>Projectoproep Lokale vergroening 2019 - Cohousing BotaniCo Gemeenschapstuin Cohousing BotaniCo</t>
  </si>
  <si>
    <t>Cohousing Botanico</t>
  </si>
  <si>
    <t>Projectoproep Lokale vergroening 2019 - Gemeente Wingene Een groen hart in centrum Wingene</t>
  </si>
  <si>
    <t>Gemeente Wingene</t>
  </si>
  <si>
    <t>Projectoproep Lokale vergroening 2019 - GRAEG bvba - GRAEG aan de Leie</t>
  </si>
  <si>
    <t>GRAEG</t>
  </si>
  <si>
    <t>Projectoproep Lokale vergroening 2019 - Stad Sint-Niklaas Groenstrook Mechelen-Terneuzenwegel</t>
  </si>
  <si>
    <t>Stad Sint-Niklaas</t>
  </si>
  <si>
    <t>Projectoproep Lokale vergroening 2019 - De Smederij cvba : groene ontmoetingszone in het dorp</t>
  </si>
  <si>
    <t>DE SMEDERIJ</t>
  </si>
  <si>
    <t>Projectoproep Lokale vergroening 2019 - Gemeente Tessenderlo Herinrichting Eikelplein Hulst Tessenderlo</t>
  </si>
  <si>
    <t>Gemeente Tessenderlo</t>
  </si>
  <si>
    <t>Projectoproep Lokale vergroening 2019 - Gemeente Beerse Biodivers Beerse-samen bruggen bouwen tussen natuurgebieden</t>
  </si>
  <si>
    <t>Gemeente Beerse</t>
  </si>
  <si>
    <t>Projectoproep Lokale vergroening 2019 - Gemeente Bekkevoort - Vergroening (oud) kerkhof en speelterrein chiro</t>
  </si>
  <si>
    <t>Gemeente Bekkevoort</t>
  </si>
  <si>
    <t>Projectoproep Lokale vergroening 2019 - Stad Turnhout Begraafpark Nazareth</t>
  </si>
  <si>
    <t>Stad Turnhout</t>
  </si>
  <si>
    <t>Projectoproep Lokale vergroening 2019 - Gemeente Houthalen-Helchteren Klimaat robuuste vergroening Houthalen-centrum</t>
  </si>
  <si>
    <t>Gemeente Houthalen-Helchteren</t>
  </si>
  <si>
    <t>Projectoproep Lokale vergroening 2019 - Stad Veurne vergroening en ontharding statieplaats Veurne</t>
  </si>
  <si>
    <t>Stad Veurne</t>
  </si>
  <si>
    <t>Projectoproep Lokale vergroening 2019 - Gemeente Kuurne - Belevingstuin in de Vlindertuin van Kuurne</t>
  </si>
  <si>
    <t>Gemeente Kuurne</t>
  </si>
  <si>
    <t>Projectoproep Lokale vergroening 2019 - vzw Provincialaat Broeders van Liefde - KOC Sint Gregorius - Gregorius on the move</t>
  </si>
  <si>
    <t>Organisatie Broeders van Liefde</t>
  </si>
  <si>
    <t>Projectoproep Lokale vergroening 2019 - Stad Hasselt: klimaatbomen in Hasselt</t>
  </si>
  <si>
    <t>Stad Hasselt</t>
  </si>
  <si>
    <t>Projectoproep Lokale vergroening 2019 - Stad Roeselare Project Veldstraat: de eetbare buurt</t>
  </si>
  <si>
    <t>Stad Roeselare</t>
  </si>
  <si>
    <t>Projectoproep Lokale vergroening 2019 - Stad Poperinge Het Groene Lint: verbinding tussen heden en verleden</t>
  </si>
  <si>
    <t>Stad Poperinge</t>
  </si>
  <si>
    <t>Projectoproep Lokale vergroening 2019 - PC Bethanië</t>
  </si>
  <si>
    <t>Emmaüs</t>
  </si>
  <si>
    <t>Projectoproep Lokale vergroening 2019 - De Gruune Steen Van Industrie naar Park (Herselt - Ramsel)</t>
  </si>
  <si>
    <t>De Gruune Steen</t>
  </si>
  <si>
    <t>Projectoproep Lokale vergroening 2019 - Ziekenhuis Oost-Limburg</t>
  </si>
  <si>
    <t>Ziekenhuis Oost-Limburg, autonome verzorgingsinstelling</t>
  </si>
  <si>
    <t>Projectoproep Lokale vergroening 2019 - Stad Aalst Vergroening van voortuinen</t>
  </si>
  <si>
    <t>Stad Aalst</t>
  </si>
  <si>
    <t>Projectoproep Lokale vergroening 2019 - vzw Oranjehuis - Oranjewoud</t>
  </si>
  <si>
    <t>Oranjehuis</t>
  </si>
  <si>
    <t>Projectoproep Lokale vergroening 2019 - vzw Asster - Lokale vergroening</t>
  </si>
  <si>
    <t>ASSTER</t>
  </si>
  <si>
    <t>Projectoproep Lokale vergroening 2019 - Stad Beringen Vergroening omgeving jeugdlokalen Koersel</t>
  </si>
  <si>
    <t>Stad Beringen</t>
  </si>
  <si>
    <t>Projectoproep Lokale vergroening 2019 - Interleuven - We brengen biodiversiteit met diversiteit</t>
  </si>
  <si>
    <t xml:space="preserve">Intercommunale Maatschappij voor de Ruimtelijke Ordening en de Economische Sociale Expansie van het </t>
  </si>
  <si>
    <t>Projectoproep Lokale vergroening 2019 - Gemeente Laakdal Herinrichting van het terrein van het voormalig gemeentelijk recyclagepark tot natuurpark</t>
  </si>
  <si>
    <t>Gemeente Laakdal</t>
  </si>
  <si>
    <t>Projectoproep Lokale vergroening 2019 - Stad Kortrijk Stadsgroen Ghellinck</t>
  </si>
  <si>
    <t>Stad Kortrijk</t>
  </si>
  <si>
    <t>Projectoproep Lokale vergroening 2019 - Gemeente Merchtem Vergroeningsproject Lijsterbespark</t>
  </si>
  <si>
    <t>Gemeente Merchtem</t>
  </si>
  <si>
    <t>Projectoproep Lokale vergroening 2019 - Campus Impuls Lokale vergroening schoolomgeving Campus Impuls</t>
  </si>
  <si>
    <t>SCHOLENGROEP 22 : GENT</t>
  </si>
  <si>
    <t>Projectoproep Lokale vergroening 2019 - Hogeschool Gent - Biodivers Zorggroen voor UZ Gent</t>
  </si>
  <si>
    <t>Hogeschool Gent</t>
  </si>
  <si>
    <t>Projectoproep Lokale vergroening 2019 - GO! Atheneum De Ring Leuven - Groene speelplaats</t>
  </si>
  <si>
    <t>GO! scholengroep Huis 11</t>
  </si>
  <si>
    <t>Projectoproep Lokale vergroening 2019 - SABKO Sint-Amandsbasisschool Zuid Kortrijk "zero waste schoolyard"</t>
  </si>
  <si>
    <t>Sint-Amandsbasisscholen Kortrijk</t>
  </si>
  <si>
    <t>VAK (euro)</t>
  </si>
  <si>
    <t>VEK (euro)</t>
  </si>
  <si>
    <t>Bestedingen VKF OVAM Circulaire economie per project</t>
  </si>
  <si>
    <t>OVAM / OC-S0-2019-41</t>
  </si>
  <si>
    <t>YOUNIT-IT</t>
  </si>
  <si>
    <t>OVAM / OC-S0-2019-65</t>
  </si>
  <si>
    <t>VALIPAC</t>
  </si>
  <si>
    <t>OVAM / MechCiCo: "'Mechelaars Circulair &amp; Coöperatief' OC-S0-2019-82</t>
  </si>
  <si>
    <t>Klimaan</t>
  </si>
  <si>
    <t>OVAM / Washcot - de circulaire wasbare luier - OC-S0-2019-97</t>
  </si>
  <si>
    <t>WASHCOT</t>
  </si>
  <si>
    <t>OVAM / Re-Connect - OC-S0-2019-102</t>
  </si>
  <si>
    <t>BOS+TROPEN</t>
  </si>
  <si>
    <t>OVAM / Watercirkel Eksel - OC-S0-2019-122</t>
  </si>
  <si>
    <t>RIETLAND</t>
  </si>
  <si>
    <t>OVAM / CiLO (circulair leren ondernemen) - OC-S0-2019-133</t>
  </si>
  <si>
    <t>Universiteit Hasselt</t>
  </si>
  <si>
    <t>OVAM / SensiParti - toekomstbestendig bouwen gevat in handvaten en inspiratie voor toekomstige bouwers - OC-S0-2019-144</t>
  </si>
  <si>
    <t>BOND BETER LEEFMILIEU VLAANDEREN</t>
  </si>
  <si>
    <t>OVAM / Start2Share - OC-S0-2019-171</t>
  </si>
  <si>
    <t>QUARES FACILITY MANAGEMENT</t>
  </si>
  <si>
    <t>OVAM / iedereen in Vlaanderen naar circulair en waterneutraal watergebruik - OC-S0-2019-190</t>
  </si>
  <si>
    <t>KASECO+ ARCHITECTEN TEAM</t>
  </si>
  <si>
    <t>OVAM / Circulair Reizen: the travel future we really want - OC-S0-2019-198</t>
  </si>
  <si>
    <t>ROUTE 2030</t>
  </si>
  <si>
    <t>OVAM / Urban Mining: samen Leuven ontginnen - OC-S0-2019-202</t>
  </si>
  <si>
    <t>Sociaal Atelier Leuven</t>
  </si>
  <si>
    <t>OVAM / RLaunchPad voor Circulaire Ondernemers - OC-S0-2019-219</t>
  </si>
  <si>
    <t>Happonomy</t>
  </si>
  <si>
    <t>OVAM / Kerelsplein circulair water - OC-S0-2019-233</t>
  </si>
  <si>
    <t>AGGERES</t>
  </si>
  <si>
    <t>OVAM / Urban Biorefinery - OC-S0-2019-236</t>
  </si>
  <si>
    <t>Glimps</t>
  </si>
  <si>
    <t>OVAM / SUDE Piloot! - OC-S0-2019-237</t>
  </si>
  <si>
    <t>Katholieke Universiteit te Leuven</t>
  </si>
  <si>
    <t>OVAM / Hergebruik van spoelwater ter bevordering van de circulaire pluimveehouderij: van medium voor algenkweek tot aanrijking van kippenvoeder - OC-S0-2019-250</t>
  </si>
  <si>
    <t>PROEFBEDRIJF PLUIMVEEHOUDERIJ</t>
  </si>
  <si>
    <t>OVAM / voedselverspilling voorkomen dankzij machine learning algoritmes - OC-S0-2019-260</t>
  </si>
  <si>
    <t>FORESIGHTEE</t>
  </si>
  <si>
    <t>OVAM / Circular Impact Investing - Circulariteitsevaluatie bij investeringsbeslissingen - OC-S0-2019-284</t>
  </si>
  <si>
    <t>VLAAMSE INSTELLING VOOR TECHNOLOGISCH ONDERZOEK</t>
  </si>
  <si>
    <t>OVAM / Nutriëntensynergie - OC-S0-2019-293</t>
  </si>
  <si>
    <t>Ieperse Truckwash &amp; Tankcleaning</t>
  </si>
  <si>
    <t>OVAM / WOOD-DESIGN Duurzaam design met houtafval: een perfecte match - OC-S0-2019-295</t>
  </si>
  <si>
    <t>BOS+ Vlaanderen</t>
  </si>
  <si>
    <t>OVAM / EURECA: Effectively Upscaling the Renovation of Envelopes with a Circular Approach - OC-S0-2019-320</t>
  </si>
  <si>
    <t>MULTIPROFESSIONELE ARCHITECTENVENNOOTSCHAP BUREAU BOUWTECHNIEK</t>
  </si>
  <si>
    <t>OVAM / OpenStructures / workshops kits en fonmules - OC-S0-2019-322</t>
  </si>
  <si>
    <t>OS.FAMILY</t>
  </si>
  <si>
    <t>OVAM - Van maaisel tot potgrond - OC-S0-2019-166</t>
  </si>
  <si>
    <t>Releaf</t>
  </si>
  <si>
    <t>Bestedingen VKF ANB Lokale Vergroening per project</t>
  </si>
  <si>
    <t>FoCI eigen infrastructuur (alle provincies)</t>
  </si>
  <si>
    <r>
      <t>·</t>
    </r>
    <r>
      <rPr>
        <sz val="7"/>
        <color theme="1"/>
        <rFont val="Times New Roman"/>
        <family val="1"/>
      </rPr>
      <t xml:space="preserve">       </t>
    </r>
    <r>
      <rPr>
        <u/>
        <sz val="11"/>
        <color theme="1"/>
        <rFont val="Calibri"/>
        <family val="2"/>
        <scheme val="minor"/>
      </rPr>
      <t>Educatieve tools</t>
    </r>
    <r>
      <rPr>
        <sz val="11"/>
        <color theme="1"/>
        <rFont val="Calibri"/>
        <family val="2"/>
        <scheme val="minor"/>
      </rPr>
      <t>: energiekoffers. Aan de Vlaamse provincies en de VGC werd een projectsubsidie toegekend voor ‘energiekoffers’. De toenemende aandacht voor klimaatverandering en energiezuinige scholen, en het intensieve gebruik van energiekoffers door de scholen, vormden de aanleiding voor een subsidieaanvraag vanwege de Vlaamse provincies voor het actualiseren van de energiekoffers. Een doorgedreven vervanging van kapot of verouderd materiaal en een uitbreiding van het aantal koffers is aan de orde. (</t>
    </r>
    <r>
      <rPr>
        <sz val="11"/>
        <color rgb="FF000000"/>
        <rFont val="Calibri"/>
        <family val="2"/>
        <scheme val="minor"/>
      </rPr>
      <t>afgerond)</t>
    </r>
    <r>
      <rPr>
        <sz val="11"/>
        <color theme="1"/>
        <rFont val="Calibri"/>
        <family val="2"/>
        <scheme val="minor"/>
      </rPr>
      <t> </t>
    </r>
  </si>
  <si>
    <r>
      <t>·</t>
    </r>
    <r>
      <rPr>
        <sz val="7"/>
        <color theme="1"/>
        <rFont val="Times New Roman"/>
        <family val="1"/>
      </rPr>
      <t xml:space="preserve">       </t>
    </r>
    <r>
      <rPr>
        <u/>
        <sz val="11"/>
        <color theme="1"/>
        <rFont val="Calibri"/>
        <family val="2"/>
        <scheme val="minor"/>
      </rPr>
      <t>STEM/-klimaatoproep</t>
    </r>
    <r>
      <rPr>
        <sz val="11"/>
        <color theme="1"/>
        <rFont val="Calibri"/>
        <family val="2"/>
        <scheme val="minor"/>
      </rPr>
      <t>: in 2017 werd de oproep STEM-klimaat georganiseerd. De projecten werden voor maximum 5.000 € gesubsidieerd. De projecten liepen tot 30 juni 2019. Finaal werden één instelling voor volwassenenonderwijs, 17 basisscholen en 74 secundaire scholen geselecteerd. </t>
    </r>
    <r>
      <rPr>
        <sz val="11"/>
        <color rgb="FF000000"/>
        <rFont val="Calibri"/>
        <family val="2"/>
        <scheme val="minor"/>
      </rPr>
      <t>(afgerond)</t>
    </r>
    <r>
      <rPr>
        <sz val="11"/>
        <color theme="1"/>
        <rFont val="Calibri"/>
        <family val="2"/>
        <scheme val="minor"/>
      </rPr>
      <t> </t>
    </r>
  </si>
  <si>
    <r>
      <t>·</t>
    </r>
    <r>
      <rPr>
        <sz val="7"/>
        <color theme="1"/>
        <rFont val="Times New Roman"/>
        <family val="1"/>
      </rPr>
      <t xml:space="preserve">       </t>
    </r>
    <r>
      <rPr>
        <u/>
        <sz val="11"/>
        <color theme="1"/>
        <rFont val="Calibri"/>
        <family val="2"/>
        <scheme val="minor"/>
      </rPr>
      <t>Energiebesparing bij scholen</t>
    </r>
    <r>
      <rPr>
        <sz val="11"/>
        <color theme="1"/>
        <rFont val="Calibri"/>
        <family val="2"/>
        <scheme val="minor"/>
      </rPr>
      <t>: dit houdt de opstart en uitvoering van pilootprojecten in, gericht op de volledige energierenovatie in scholen waarbij quick wins worden gebruikt voor de financiering van minder rendabele investeringen. Het project is van start gegaan in juli 2018 en loopt nog tot 31 december 2020 (ondertussen verlengd tot 30/04/2021). In elk van de projecten, wordt er naast het financieel luik (ESCO? Crowdfunding,..) ook een educatief luik voorzien. </t>
    </r>
    <r>
      <rPr>
        <sz val="11"/>
        <color rgb="FF000000"/>
        <rFont val="Calibri"/>
        <family val="2"/>
        <scheme val="minor"/>
      </rPr>
      <t>(loopt nog</t>
    </r>
    <r>
      <rPr>
        <sz val="11"/>
        <color theme="1"/>
        <rFont val="Calibri"/>
        <family val="2"/>
        <scheme val="minor"/>
      </rPr>
      <t>) </t>
    </r>
  </si>
  <si>
    <r>
      <t>·</t>
    </r>
    <r>
      <rPr>
        <sz val="7"/>
        <color theme="1"/>
        <rFont val="Times New Roman"/>
        <family val="1"/>
      </rPr>
      <t xml:space="preserve">       </t>
    </r>
    <r>
      <rPr>
        <u/>
        <sz val="11"/>
        <color theme="1"/>
        <rFont val="Calibri"/>
        <family val="2"/>
        <scheme val="minor"/>
      </rPr>
      <t>Klimaatkennis en -vaardigheden</t>
    </r>
    <r>
      <rPr>
        <sz val="11"/>
        <color theme="1"/>
        <rFont val="Calibri"/>
        <family val="2"/>
        <scheme val="minor"/>
      </rPr>
      <t>: dit project vertrekt vanuit de vaststelling dat er een tekort is aan specifieke klimaatkennis en de vaardigheden/competenties errond. Er werd een Task Force van wetenschappers, onderwijsactoren en educatieve NGO’s georganiseerd en er wordt een eenduidig klimaatverhaal geschreven. Het programma MOS (duurzame scholen, straffe scholen) is betrokken bij de Task Force. (</t>
    </r>
    <r>
      <rPr>
        <sz val="11"/>
        <color rgb="FF000000"/>
        <rFont val="Calibri"/>
        <family val="2"/>
        <scheme val="minor"/>
      </rPr>
      <t>loopt nog</t>
    </r>
    <r>
      <rPr>
        <sz val="11"/>
        <color theme="1"/>
        <rFont val="Calibri"/>
        <family val="2"/>
        <scheme val="minor"/>
      </rPr>
      <t>) </t>
    </r>
  </si>
  <si>
    <r>
      <t>·</t>
    </r>
    <r>
      <rPr>
        <sz val="7"/>
        <color theme="1"/>
        <rFont val="Times New Roman"/>
        <family val="1"/>
      </rPr>
      <t xml:space="preserve">       </t>
    </r>
    <r>
      <rPr>
        <u/>
        <sz val="11"/>
        <color theme="1"/>
        <rFont val="Calibri"/>
        <family val="2"/>
        <scheme val="minor"/>
      </rPr>
      <t>Klimaatvraagstuk binnen Vlaamse hogeronderwijsinstellingen</t>
    </r>
    <r>
      <rPr>
        <sz val="11"/>
        <color theme="1"/>
        <rFont val="Calibri"/>
        <family val="2"/>
        <scheme val="minor"/>
      </rPr>
      <t> stimuleren: dit omhelst enerzijds de capaciteitsopbouw van docenten binnen Vlaamse hogeronderwijsinstellingen met betrekking tot klimaateducatie (Ugent) en anderzijds de Living Labs hoger onderwijs (verschillende onderwijsinstellingen). (</t>
    </r>
    <r>
      <rPr>
        <sz val="11"/>
        <color rgb="FF000000"/>
        <rFont val="Calibri"/>
        <family val="2"/>
        <scheme val="minor"/>
      </rPr>
      <t>projecten lopen nog</t>
    </r>
    <r>
      <rPr>
        <sz val="11"/>
        <color theme="1"/>
        <rFont val="Calibri"/>
        <family val="2"/>
        <scheme val="minor"/>
      </rPr>
      <t>) </t>
    </r>
  </si>
  <si>
    <t xml:space="preserve">Task Force klimaat </t>
  </si>
  <si>
    <t xml:space="preserve">Overheidsopdracht energiebesparing/ klimaattrajecten </t>
  </si>
  <si>
    <t>Educatieve tools: energiekoffers</t>
  </si>
  <si>
    <t>STEM-Klimaatprojectoproep (uitsplitsing provincies niet mogelijk)</t>
  </si>
  <si>
    <t>Klimaatvraagstuk binnen Vlaamse HO-instellingen stimuleren: twee projecten</t>
  </si>
  <si>
    <t>a. Living labs (betrokken hogeronderwijsinstellingen: VUB, Hogeschool Gent, Universteit Gent, Arteveldehogeschool, Universiteit Antwerpen, Hogere Zeevaartschool Antwerpen)</t>
  </si>
  <si>
    <t>b. capaciteitsopbouw van docenten (onderzoek Universiteit Gent)</t>
  </si>
  <si>
    <t>glas + isolatie</t>
  </si>
  <si>
    <t>Oost-Vlaanderen</t>
  </si>
  <si>
    <t>9320 Aalst</t>
  </si>
  <si>
    <t>Kwallestraat 154</t>
  </si>
  <si>
    <t>103804/2017/5</t>
  </si>
  <si>
    <t>Odisee</t>
  </si>
  <si>
    <t>ketel</t>
  </si>
  <si>
    <t>9052 Zwijnaarde</t>
  </si>
  <si>
    <t>Technologiepark Zwijnaarde 914</t>
  </si>
  <si>
    <t>110114/2017/1</t>
  </si>
  <si>
    <t>Universiteit Gent</t>
  </si>
  <si>
    <t>9040 Sint Amandsberg</t>
  </si>
  <si>
    <t>J. Gerardstraat 18</t>
  </si>
  <si>
    <t>116194/2017/2</t>
  </si>
  <si>
    <t>Arteveldehogeschool</t>
  </si>
  <si>
    <t>glas</t>
  </si>
  <si>
    <t>9000 Gent</t>
  </si>
  <si>
    <t>Krijgslaan 281</t>
  </si>
  <si>
    <t>110114/2017/9</t>
  </si>
  <si>
    <t>Sint-Pietersnieuwstraat 41</t>
  </si>
  <si>
    <t>110114/2017/8</t>
  </si>
  <si>
    <t>Coupure links 653</t>
  </si>
  <si>
    <t>110114/2017/7</t>
  </si>
  <si>
    <t>110114/2017/6</t>
  </si>
  <si>
    <t>Harelbekestraat 72</t>
  </si>
  <si>
    <t>110114/2017/5</t>
  </si>
  <si>
    <t>Watersportlaan 3</t>
  </si>
  <si>
    <t>110114/2017/4</t>
  </si>
  <si>
    <t>Abdisstraat 1</t>
  </si>
  <si>
    <t>110114/2017/3</t>
  </si>
  <si>
    <t>110114/2017/2</t>
  </si>
  <si>
    <t>Alexianenplein 1</t>
  </si>
  <si>
    <t>103622/2017/4</t>
  </si>
  <si>
    <t>LUCA School  of Arts</t>
  </si>
  <si>
    <t>glas + ketel</t>
  </si>
  <si>
    <t>Hoogstraat 41</t>
  </si>
  <si>
    <t>103622/2017/3</t>
  </si>
  <si>
    <t>Nonnemeersstraat 19-21</t>
  </si>
  <si>
    <t>103663/2017/3</t>
  </si>
  <si>
    <t>isolatie</t>
  </si>
  <si>
    <t>Valetin Vaerwyckweg 1</t>
  </si>
  <si>
    <t>103663/2017/2</t>
  </si>
  <si>
    <t>Offerlaan 5</t>
  </si>
  <si>
    <t>103663/2017/1</t>
  </si>
  <si>
    <t>Sint Annaplein 31</t>
  </si>
  <si>
    <t>116194/2017/1</t>
  </si>
  <si>
    <t>West-Vlaanderen</t>
  </si>
  <si>
    <t>8500 Kortrijk</t>
  </si>
  <si>
    <t>Graaf Karel De Goedelaan 5</t>
  </si>
  <si>
    <t>103754/2017/3</t>
  </si>
  <si>
    <t>Hogeschool West-Vlaanderen</t>
  </si>
  <si>
    <t>Luipaardstraat 12A</t>
  </si>
  <si>
    <t>103754/2017/1</t>
  </si>
  <si>
    <t>8200 Sint-Michiels</t>
  </si>
  <si>
    <t>Rijselstraat 3A</t>
  </si>
  <si>
    <t>103754/2017/2</t>
  </si>
  <si>
    <t>8200 Brugge</t>
  </si>
  <si>
    <t>Rijselstraat 5</t>
  </si>
  <si>
    <t>103754/2017/4</t>
  </si>
  <si>
    <t>Limburg</t>
  </si>
  <si>
    <t>3590 Diepenbeek</t>
  </si>
  <si>
    <t>Agoralaan gebouw D</t>
  </si>
  <si>
    <t>110189/2017/2</t>
  </si>
  <si>
    <t>110189/2017/1</t>
  </si>
  <si>
    <t>Agoralaan gebouw B</t>
  </si>
  <si>
    <t>103739/2017/8</t>
  </si>
  <si>
    <t>UC Limburg</t>
  </si>
  <si>
    <t>103739/2017/7</t>
  </si>
  <si>
    <t>Wetenschapspark 21</t>
  </si>
  <si>
    <t>103739/2017/4</t>
  </si>
  <si>
    <t xml:space="preserve">Agoralaan </t>
  </si>
  <si>
    <t>129924/2017/3</t>
  </si>
  <si>
    <t>Hogeschool PXL</t>
  </si>
  <si>
    <t>3530 Houthalen-Helchteren</t>
  </si>
  <si>
    <t>Centrum Zuid 2016-3404</t>
  </si>
  <si>
    <t>103739/2017/5</t>
  </si>
  <si>
    <t>103739/2017/2</t>
  </si>
  <si>
    <t>103739/2017/1</t>
  </si>
  <si>
    <t>3500 Hasselt</t>
  </si>
  <si>
    <t>Oude Luikerbaan 79</t>
  </si>
  <si>
    <t>103739/2017/6</t>
  </si>
  <si>
    <t>103739/2017/3</t>
  </si>
  <si>
    <t>Vildersstraat 5</t>
  </si>
  <si>
    <t>129924/2017/2</t>
  </si>
  <si>
    <t>Elfde Liniestraat 25</t>
  </si>
  <si>
    <t>129924/2017/1</t>
  </si>
  <si>
    <t>Vlaams Brabant</t>
  </si>
  <si>
    <t>3290 Diest</t>
  </si>
  <si>
    <t>Weerstandsplein 2</t>
  </si>
  <si>
    <t>103648/2017/2</t>
  </si>
  <si>
    <t>UC Leuven</t>
  </si>
  <si>
    <t>3001 Heverlee</t>
  </si>
  <si>
    <t>Geldenaaksebaan 335</t>
  </si>
  <si>
    <t>103648/2017/7</t>
  </si>
  <si>
    <t xml:space="preserve">Hertogstraat 178 </t>
  </si>
  <si>
    <t>103648/2017/6</t>
  </si>
  <si>
    <t>103648/2017/5</t>
  </si>
  <si>
    <t>103648/2017/4</t>
  </si>
  <si>
    <t>Groeneweg 151</t>
  </si>
  <si>
    <t>103648/2017/3</t>
  </si>
  <si>
    <t>103648/2017/1</t>
  </si>
  <si>
    <t>Celestijnenlaan 200a</t>
  </si>
  <si>
    <t>110131/2017/16</t>
  </si>
  <si>
    <t>Katholieke Universiteit 
Leuven</t>
  </si>
  <si>
    <t>Kasteelpark Arenberg 44</t>
  </si>
  <si>
    <t>110131/2017/15</t>
  </si>
  <si>
    <t>Kasteelpark Arenberg 40</t>
  </si>
  <si>
    <t>110131/2017/12</t>
  </si>
  <si>
    <t>Kasteelpark Arenberg 30</t>
  </si>
  <si>
    <t>110131/2017/10</t>
  </si>
  <si>
    <t>Studentenwijk Arenberg 5</t>
  </si>
  <si>
    <t>110131/2017/9</t>
  </si>
  <si>
    <t>110131/2017/8</t>
  </si>
  <si>
    <t>Willem De Croylaan 8</t>
  </si>
  <si>
    <t>110131/2017/7</t>
  </si>
  <si>
    <t>Paul Van Ostaijenlaan 21</t>
  </si>
  <si>
    <t>110131/2017/4</t>
  </si>
  <si>
    <t>Kasteelpark Arenberg 14</t>
  </si>
  <si>
    <t>110131/2017/1</t>
  </si>
  <si>
    <t>3000 Leuven</t>
  </si>
  <si>
    <t>Lemmensberg 3</t>
  </si>
  <si>
    <t>103622/2017/5</t>
  </si>
  <si>
    <t>103622/2017/2</t>
  </si>
  <si>
    <t>Krakenstraat 3</t>
  </si>
  <si>
    <t>110131/2017/14</t>
  </si>
  <si>
    <t>Naamsestraat 40</t>
  </si>
  <si>
    <t>110131/2017/13</t>
  </si>
  <si>
    <t>Bankstraat 75</t>
  </si>
  <si>
    <t>110131/2017/11</t>
  </si>
  <si>
    <t>Parijsstraat 72B</t>
  </si>
  <si>
    <t>110131/2017/6</t>
  </si>
  <si>
    <t>Dekenstraat 2</t>
  </si>
  <si>
    <t>110131/2017/5</t>
  </si>
  <si>
    <t>Noormannenstraat 68a</t>
  </si>
  <si>
    <t>110131/2017/3</t>
  </si>
  <si>
    <t>Edward Van Evenstraat 4</t>
  </si>
  <si>
    <t>110131/2017/2</t>
  </si>
  <si>
    <t>Antwerpen</t>
  </si>
  <si>
    <t>2660 Hoboken</t>
  </si>
  <si>
    <t>Salesianenlaan 1A</t>
  </si>
  <si>
    <t>103572/2017/3</t>
  </si>
  <si>
    <t>Karel De Grote Hogeschool</t>
  </si>
  <si>
    <t>103572/2017/2</t>
  </si>
  <si>
    <t>2610 Wilrijk</t>
  </si>
  <si>
    <t>Universiteitsplein 1</t>
  </si>
  <si>
    <t>115791/2017/2</t>
  </si>
  <si>
    <t>Universiteit Antwerpen</t>
  </si>
  <si>
    <t>115791/2017/1</t>
  </si>
  <si>
    <t>2500 Lier</t>
  </si>
  <si>
    <t>Antwerpsestraat 99</t>
  </si>
  <si>
    <t>103581/2017/1</t>
  </si>
  <si>
    <t>Thomas More Kempen</t>
  </si>
  <si>
    <t>2440 Geel</t>
  </si>
  <si>
    <t>Kleinhoefstraat 4</t>
  </si>
  <si>
    <t>103581/2017/5</t>
  </si>
  <si>
    <t>103581/2017/4</t>
  </si>
  <si>
    <t>103581/2017/3</t>
  </si>
  <si>
    <t>2290 Vorselaar</t>
  </si>
  <si>
    <t>Lepelstraat 2</t>
  </si>
  <si>
    <t>103581/2017/2</t>
  </si>
  <si>
    <t>2020 Antwerpen</t>
  </si>
  <si>
    <t>Groenenborgerlaan 171</t>
  </si>
  <si>
    <t>115791/2017/5</t>
  </si>
  <si>
    <t>115791/2017/4</t>
  </si>
  <si>
    <t>115791/2017/3</t>
  </si>
  <si>
    <t>2018 Antwerpen</t>
  </si>
  <si>
    <t>Molenstraat 8</t>
  </si>
  <si>
    <t>103598/2017/2</t>
  </si>
  <si>
    <t>Thomas More
Mechelen-Antwerpen</t>
  </si>
  <si>
    <t xml:space="preserve">Van Schoonbekestraat 143 </t>
  </si>
  <si>
    <t>103572/2017/4</t>
  </si>
  <si>
    <t>103572/2017/1</t>
  </si>
  <si>
    <t>Desguinlei 25</t>
  </si>
  <si>
    <t>129941/2017/1</t>
  </si>
  <si>
    <t>AP Hogeschool</t>
  </si>
  <si>
    <t>2000 Antwerpen</t>
  </si>
  <si>
    <t>Grote Kauwenberg 2</t>
  </si>
  <si>
    <t>115791/2017/6</t>
  </si>
  <si>
    <t>Sint Andriesstraat 2</t>
  </si>
  <si>
    <t>103598/2017/1</t>
  </si>
  <si>
    <t>BHG</t>
  </si>
  <si>
    <t>1700 Dilbeek</t>
  </si>
  <si>
    <t>Stationstraat 301</t>
  </si>
  <si>
    <t>103804/2017/4</t>
  </si>
  <si>
    <t>zonneboiler</t>
  </si>
  <si>
    <t>103804/2017/1</t>
  </si>
  <si>
    <t>1190 Vorst</t>
  </si>
  <si>
    <t>Besmelaan 81</t>
  </si>
  <si>
    <t>103622/2017/1</t>
  </si>
  <si>
    <t>warmtepomp</t>
  </si>
  <si>
    <t>1090 Jette</t>
  </si>
  <si>
    <t>Laarbeeklaan 103 (VUB Health Campus)</t>
  </si>
  <si>
    <t>110148/2017/2</t>
  </si>
  <si>
    <t>Vrije Universiteit Brussel</t>
  </si>
  <si>
    <t>1050 Elsene</t>
  </si>
  <si>
    <t>Pleinlaan 2 (Campus Etterbeek)</t>
  </si>
  <si>
    <t>110148/2017/5</t>
  </si>
  <si>
    <t>110148/2017/4</t>
  </si>
  <si>
    <t>110148/2017/3</t>
  </si>
  <si>
    <t>110148/2017/1</t>
  </si>
  <si>
    <t>1030 Schaarbeek</t>
  </si>
  <si>
    <t>Huart Hamoirlaan</t>
  </si>
  <si>
    <t>103804/2017/2</t>
  </si>
  <si>
    <t>1030 Brussel</t>
  </si>
  <si>
    <t>Paleizenstraat 65</t>
  </si>
  <si>
    <t>103622/2017/6</t>
  </si>
  <si>
    <t>1000 Brussel</t>
  </si>
  <si>
    <t>Warmoesberg 26</t>
  </si>
  <si>
    <t>103804/2017/3</t>
  </si>
  <si>
    <t>Kleine Zavel 6</t>
  </si>
  <si>
    <t>103606/2017/3</t>
  </si>
  <si>
    <t>Erasmushogeschool 
Brussel</t>
  </si>
  <si>
    <t>Kleine Zavel 5</t>
  </si>
  <si>
    <t>103606/2017/2</t>
  </si>
  <si>
    <t>103606/2017/1</t>
  </si>
  <si>
    <t>Percentage uitbetaalde subsidie</t>
  </si>
  <si>
    <t>Uitbetaalde subsidie</t>
  </si>
  <si>
    <t>Bedrag toegekende subsidie</t>
  </si>
  <si>
    <t>Bedrag investering</t>
  </si>
  <si>
    <t>Soort investering</t>
  </si>
  <si>
    <t>Provincie</t>
  </si>
  <si>
    <t>postcode</t>
  </si>
  <si>
    <t>Locatie werken</t>
  </si>
  <si>
    <t>Unieke projectcode</t>
  </si>
  <si>
    <t>Instelling</t>
  </si>
  <si>
    <t>Poscode werken</t>
  </si>
  <si>
    <t>Toegekende subsidie</t>
  </si>
  <si>
    <t>Rodestraat 14 - gebouw R</t>
  </si>
  <si>
    <t>Paardenmarkt 94</t>
  </si>
  <si>
    <t>isolatie + glas</t>
  </si>
  <si>
    <t>Prinsstraat 13 - gebouw SC</t>
  </si>
  <si>
    <t>Prinsstraat 13 - gebouw SB</t>
  </si>
  <si>
    <t>Erasmushogeschool</t>
  </si>
  <si>
    <t>Laarbeeklaan 121</t>
  </si>
  <si>
    <t>1090 Brussel</t>
  </si>
  <si>
    <t>Brussel</t>
  </si>
  <si>
    <t>Pleinlaan 2 (campus Etterbeek)</t>
  </si>
  <si>
    <t>Nijverheidskaai 170</t>
  </si>
  <si>
    <t>1070 Brussel</t>
  </si>
  <si>
    <t>Gebouw T, Vildersstraat 5</t>
  </si>
  <si>
    <t>isolatie + glas + ketel</t>
  </si>
  <si>
    <t>Gebouw M, Bootstraat 11</t>
  </si>
  <si>
    <t>Gebouw H, Agoralaan z/n</t>
  </si>
  <si>
    <t>K.L. Ledeganckstraat 35 (FI 04.09 L9 – Ledeganck 1ste fase)</t>
  </si>
  <si>
    <t>Salisburylaan 133 (FI 72.04 D4 Klinieken)</t>
  </si>
  <si>
    <t>9820 Merelbeke</t>
  </si>
  <si>
    <t>Krijgslaan 281 (FI 40.01 S1 gebouw)</t>
  </si>
  <si>
    <t>Apotheekstraat 5 (FI 17.00 campus Rommelaere)</t>
  </si>
  <si>
    <t>Technologiepark-Zwijnaarde 46 (FI 60.03 Metallurgie)</t>
  </si>
  <si>
    <t>Technologiepark-Zwijnaarde 60 (FI 60.04 Labo Magnel)</t>
  </si>
  <si>
    <t>Krijgslaan 281 (FI 40.03 S3 gebouw)</t>
  </si>
  <si>
    <t>Dunant 2 (FI 24.01 Dunant 2)</t>
  </si>
  <si>
    <t>Krijgslaan 281 (FI 40.04 S4 gebouw)</t>
  </si>
  <si>
    <t>Groot-Brittaniëlaan 45 (FI 12.02 Mercator B)</t>
  </si>
  <si>
    <t>Proefhoevestraat 22 (FI 16.07 M7 - Plantenteelt)</t>
  </si>
  <si>
    <t>9090 Melle</t>
  </si>
  <si>
    <t>Krijgslaan 281 (FI 40.22 S22 gebouw)</t>
  </si>
  <si>
    <t>Proefhoevestraat 16-18 (FI 16.04 M4 Hoofdgebouw)</t>
  </si>
  <si>
    <t>Katholieke Universiteit Leuven</t>
  </si>
  <si>
    <t>Bijzondere weg 12 (isolagie)</t>
  </si>
  <si>
    <t>3360 Lovenjoel (Bierbeek)</t>
  </si>
  <si>
    <t>Hogeschoolplein 3 (fase 1 en 2)</t>
  </si>
  <si>
    <t>Celestijnenlaan 200a (isolatie)</t>
  </si>
  <si>
    <t>Hertogstraat 178</t>
  </si>
  <si>
    <t>Celestijnenlaan 200a (glas)</t>
  </si>
  <si>
    <t>Hogeschoolplein 3 (fase 4)</t>
  </si>
  <si>
    <t>Hogeschoolplein 3 (fase 3)</t>
  </si>
  <si>
    <t>Sint-Martenslatemlaan 1</t>
  </si>
  <si>
    <t>Marksesteenweg 52</t>
  </si>
  <si>
    <t>https://www.veb.be/sites/default/files/Projectsubsidies_actieplanEE_2017.pdf</t>
  </si>
  <si>
    <t>https://www.veb.be/sites/default/files/Toegekende%20projectsubsidies%202018.pdf</t>
  </si>
  <si>
    <t>https://www.veb.be/sites/default/files/Projectsubsidies-ActieplanEE-Oproep2019.pdf</t>
  </si>
  <si>
    <t>https://www.grensregio.eu/projecten/glitch-glastuinbouw-innoveert-door-co-creatie-met-koolstofarme-hightech</t>
  </si>
  <si>
    <t>Naam</t>
  </si>
  <si>
    <t>Gemeente</t>
  </si>
  <si>
    <t>provincie</t>
  </si>
  <si>
    <t>Vastgelegd</t>
  </si>
  <si>
    <t>Academie &amp; Vaktekenschool</t>
  </si>
  <si>
    <t>Temse</t>
  </si>
  <si>
    <t>Academie Berchem beeldende kunsten</t>
  </si>
  <si>
    <t>Berchem</t>
  </si>
  <si>
    <t>Academie Borgerhout Muziek-Woord</t>
  </si>
  <si>
    <t>Academie Deurne Muziek-Woord</t>
  </si>
  <si>
    <t>Academie Merksem Beeldende Kunsten</t>
  </si>
  <si>
    <t>Academie 'Peter Benoit' voor Muziek, Woord en Dans</t>
  </si>
  <si>
    <t>Lennik</t>
  </si>
  <si>
    <t>Vlaams-Brabant</t>
  </si>
  <si>
    <t>Academie Schoten Beeld Muziek Woord Dans</t>
  </si>
  <si>
    <t>Schoten</t>
  </si>
  <si>
    <t>Academie voor Beeld - Stad Menen</t>
  </si>
  <si>
    <t>Menen</t>
  </si>
  <si>
    <t>Academie voor Muziek, Woord en Dans</t>
  </si>
  <si>
    <t>Beringen</t>
  </si>
  <si>
    <t>Barnum eerste graad</t>
  </si>
  <si>
    <t>Roeselare</t>
  </si>
  <si>
    <t>Bernardusscholen 5</t>
  </si>
  <si>
    <t>Oudenaarde</t>
  </si>
  <si>
    <t>Biotechnicum</t>
  </si>
  <si>
    <t>Bocholt</t>
  </si>
  <si>
    <t>Broederscholen Hiëronymus 1</t>
  </si>
  <si>
    <t>Stekene</t>
  </si>
  <si>
    <t>Buitengewoon Secundair Onderwijs De Rozenkrans</t>
  </si>
  <si>
    <t>Koksijde</t>
  </si>
  <si>
    <t>Buitengewoon Secundair Onderwijs Levensvreugde</t>
  </si>
  <si>
    <t>Aalst</t>
  </si>
  <si>
    <t>campus de helix¹</t>
  </si>
  <si>
    <t>Maasmechelen</t>
  </si>
  <si>
    <t>campus de helix²</t>
  </si>
  <si>
    <t>Centrum voor Volwassenen- onderwijs - Vormingsleergangenvoor Sociaal en Pedagogisch Werk - Mol</t>
  </si>
  <si>
    <t>Mol</t>
  </si>
  <si>
    <t>Centrum voor Volwassenen- onderwijs Sint-Lutgardis Mol</t>
  </si>
  <si>
    <t>Centrum voor volwassenenonderwijs Qrios Noord</t>
  </si>
  <si>
    <t>College der Paters Jozefieten</t>
  </si>
  <si>
    <t>Melle</t>
  </si>
  <si>
    <t>College Ieper</t>
  </si>
  <si>
    <t>Ieper</t>
  </si>
  <si>
    <t>College middenschool Petrus &amp; Paulus</t>
  </si>
  <si>
    <t>Oostende</t>
  </si>
  <si>
    <t>De Academie Buggenhout</t>
  </si>
  <si>
    <t>Buggenhout</t>
  </si>
  <si>
    <t>De Academie Londerzeel</t>
  </si>
  <si>
    <t>Londerzeel</t>
  </si>
  <si>
    <t>De Bron</t>
  </si>
  <si>
    <t>Tielt</t>
  </si>
  <si>
    <t>De Wijnpers - Provinciaal onderwijs Leuven</t>
  </si>
  <si>
    <t>Leuven</t>
  </si>
  <si>
    <t>Diocesane Middenschool</t>
  </si>
  <si>
    <t>Diest</t>
  </si>
  <si>
    <t>Don Boscocollege</t>
  </si>
  <si>
    <t>Gent</t>
  </si>
  <si>
    <t>DvM - Humaniora</t>
  </si>
  <si>
    <t>EDUGO campus De Brug 2</t>
  </si>
  <si>
    <t>Emmaüsinstituut@1</t>
  </si>
  <si>
    <t>Aalter</t>
  </si>
  <si>
    <t>GBS De Vlinders</t>
  </si>
  <si>
    <t>Gemeentelijk Instituut Brasschaat Secundair Onderwijs</t>
  </si>
  <si>
    <t>Brasschaat</t>
  </si>
  <si>
    <t>Gemeentelijke Academie Beeldende Kunst</t>
  </si>
  <si>
    <t>Liedekerke</t>
  </si>
  <si>
    <t>Gemeentelijke Academie voor Beeldende &amp; Toegepaste Kunsten</t>
  </si>
  <si>
    <t>Heist-op-den-Berg</t>
  </si>
  <si>
    <t>Gemeentelijke Academie voor Beeldende Kunsten</t>
  </si>
  <si>
    <t>Gemeentelijke Academie voor Muziek en Woord</t>
  </si>
  <si>
    <t>Boom</t>
  </si>
  <si>
    <t>Gemeentelijke Academie voor Muziek en Woord 'Marcel Van Heuven'</t>
  </si>
  <si>
    <t>Gemeentelijke Academie voor Muziek, Woord en Dans</t>
  </si>
  <si>
    <t>Grimbergen</t>
  </si>
  <si>
    <t>Wemmel</t>
  </si>
  <si>
    <t>Gemeentelijke Academie voor Schone Kunsten</t>
  </si>
  <si>
    <t>Kontich</t>
  </si>
  <si>
    <t>Gemeentelijke Basisschool</t>
  </si>
  <si>
    <t>Holsbeek</t>
  </si>
  <si>
    <t>Gemeentelijke Basisschool - Beekbeemden</t>
  </si>
  <si>
    <t>Heusden-Zolder</t>
  </si>
  <si>
    <t>Gemeentelijke Basisschool - Beuk &amp; Noot</t>
  </si>
  <si>
    <t>Zoersel</t>
  </si>
  <si>
    <t>Gemeentelijke Basisschool - De Kiekeboes</t>
  </si>
  <si>
    <t>Gemeentelijke Basisschool - De Knipoog</t>
  </si>
  <si>
    <t>Vorselaar</t>
  </si>
  <si>
    <t>Gemeentelijke Basisschool - De Toren Melsele</t>
  </si>
  <si>
    <t>Beveren</t>
  </si>
  <si>
    <t>Gemeentelijke Basisschool - De Verrekijker</t>
  </si>
  <si>
    <t>Ravels</t>
  </si>
  <si>
    <t>Gemeentelijke Basisschool - De Wingerd</t>
  </si>
  <si>
    <t>Ingelmunster</t>
  </si>
  <si>
    <t>Gemeentelijke Basisschool - Kortrijk-Dutsel - De Gobbel</t>
  </si>
  <si>
    <t>Gemeentelijke Basisschool - Kuringen</t>
  </si>
  <si>
    <t>Hasselt</t>
  </si>
  <si>
    <t>Gemeentelijke Basisschool - Mariaburg</t>
  </si>
  <si>
    <t>Gemeentelijke Basisschool voor Buitengewoon Onderwijs - De Leerexpert (25551)</t>
  </si>
  <si>
    <t>Gemeentelijke Kunstacademie</t>
  </si>
  <si>
    <t>Hove</t>
  </si>
  <si>
    <t>Gemeentelijke Lagere School</t>
  </si>
  <si>
    <t>Staden</t>
  </si>
  <si>
    <t>Gemeentelijke Lagere School - De Meyl</t>
  </si>
  <si>
    <t>Duffel</t>
  </si>
  <si>
    <t>Gemeentelijke Muziekacademie</t>
  </si>
  <si>
    <t>Herenthout</t>
  </si>
  <si>
    <t>Gesubsidieerde vrije school voor Buitengewoon Secundair Onderwijs De Regenboog</t>
  </si>
  <si>
    <t>Lier</t>
  </si>
  <si>
    <t>githo nijlen</t>
  </si>
  <si>
    <t>Nijlen</t>
  </si>
  <si>
    <t>Guldensporencollege 8</t>
  </si>
  <si>
    <t>Kortrijk</t>
  </si>
  <si>
    <t>Handelsinstituut Regina Pacis</t>
  </si>
  <si>
    <t>Hasp-O 5</t>
  </si>
  <si>
    <t>Sint-Truiden</t>
  </si>
  <si>
    <t>Hast Katholiek Onderwijs Hasselt 039107</t>
  </si>
  <si>
    <t>Heilig Graf 031435</t>
  </si>
  <si>
    <t>Turnhout</t>
  </si>
  <si>
    <t>Het College</t>
  </si>
  <si>
    <t>Vilvoorde</t>
  </si>
  <si>
    <t>Hoger Instituut voor Verpleegkunde Sint-Elisabeth</t>
  </si>
  <si>
    <t>Humaniora Nieuwen Bosch</t>
  </si>
  <si>
    <t>Humaniora Voorzienigheid</t>
  </si>
  <si>
    <t>Immaculata Instituut</t>
  </si>
  <si>
    <t>Malle</t>
  </si>
  <si>
    <t>Instituut Heilige Familie Secundair</t>
  </si>
  <si>
    <t>Sint-Niklaas</t>
  </si>
  <si>
    <t>Instituut Mariawende-Blydhove</t>
  </si>
  <si>
    <t>Brugge</t>
  </si>
  <si>
    <t>Instituut Maris Stella - Sint-Agnes</t>
  </si>
  <si>
    <t>Instituut Mevrouw Govaerts Buitengewoon scundair onderwijs</t>
  </si>
  <si>
    <t>Instituut voor Verpleegkunde Sint-Vincentius</t>
  </si>
  <si>
    <t>Eeklo</t>
  </si>
  <si>
    <t>Internaat KSO Tielt-Ruiselede</t>
  </si>
  <si>
    <t>Internaat Oost</t>
  </si>
  <si>
    <t>Ardooie</t>
  </si>
  <si>
    <t>Internaat Sint-Maartensscholen Ieper</t>
  </si>
  <si>
    <t>Jan-van-Ruusbroeckollege</t>
  </si>
  <si>
    <t>Brussels Hoofdstedelijk Gewest</t>
  </si>
  <si>
    <t>KADE Podiumkunsten</t>
  </si>
  <si>
    <t>Deinze</t>
  </si>
  <si>
    <t>Koninklijk Instituut Woluwe - Buitengewoon Secundair Onderwijs</t>
  </si>
  <si>
    <t>Sint-Lambrechts-Woluwe</t>
  </si>
  <si>
    <t>Koninklijke Academie voor Beeldende Kunst</t>
  </si>
  <si>
    <t>KSOM 2</t>
  </si>
  <si>
    <t>Kunstacademie aan zee</t>
  </si>
  <si>
    <t>KunstAcademie Beeld Muziek Woord</t>
  </si>
  <si>
    <t>Kunstacademie Geraardsbergen</t>
  </si>
  <si>
    <t>Geraardsbergen</t>
  </si>
  <si>
    <t>Kunstacademie Lede</t>
  </si>
  <si>
    <t>Lede</t>
  </si>
  <si>
    <t>Kunstacademie Maasmechelen - Beeldende en Audiovisuele Kunsten</t>
  </si>
  <si>
    <t>Kunstacademie Wetteren- afdeling Beeldende Kunsten</t>
  </si>
  <si>
    <t>Wetteren</t>
  </si>
  <si>
    <t>Kunsthumaniora Sint-Lucas</t>
  </si>
  <si>
    <t>LAB</t>
  </si>
  <si>
    <t>Puurs-Sint-Amands</t>
  </si>
  <si>
    <t>Leeuwse Kunstacademie</t>
  </si>
  <si>
    <t>Sint-Pieters-Leeuw</t>
  </si>
  <si>
    <t>Leiepoort Deinze campus Sint- Hendrik, eerste graad</t>
  </si>
  <si>
    <t>Lyceum Ieper</t>
  </si>
  <si>
    <t>Lyceum Ieper eerste graad</t>
  </si>
  <si>
    <t>Mariagaarde Instituut</t>
  </si>
  <si>
    <t>Mariagaarde Instituut Middenschool</t>
  </si>
  <si>
    <t>Maris Stella Instituut 1</t>
  </si>
  <si>
    <t>Mater Dei-Instituut</t>
  </si>
  <si>
    <t>Sint-Pieters-Woluwe</t>
  </si>
  <si>
    <t>Montfortinternaat</t>
  </si>
  <si>
    <t>Rotselaar</t>
  </si>
  <si>
    <t>Onze-Lieve-Vrouwecollege</t>
  </si>
  <si>
    <t>Onze-Lieve-Vrouw-Hemelvaart Instituut</t>
  </si>
  <si>
    <t>Onze-Lieve-Vrouwlyceum</t>
  </si>
  <si>
    <t>Genk</t>
  </si>
  <si>
    <t>Onze-Lieve-Vrouw-Presentatie secundair onderwijs 1</t>
  </si>
  <si>
    <t>Onze-Lieve-Vrouw-ten-Doorn</t>
  </si>
  <si>
    <t>Pedarooienberg</t>
  </si>
  <si>
    <t>Prizma - Campus VTI</t>
  </si>
  <si>
    <t>Izegem</t>
  </si>
  <si>
    <t>Provinciaal centrum voor volwassenenonderwijs Limburg</t>
  </si>
  <si>
    <t>Provinciaal Instituut PIVA</t>
  </si>
  <si>
    <t>RHIZO 3</t>
  </si>
  <si>
    <t>Richtpunt campus Ninove</t>
  </si>
  <si>
    <t>Ninove</t>
  </si>
  <si>
    <t>Sancta Maria Instituut</t>
  </si>
  <si>
    <t>Scheppersinstituut 1 Deurne &amp; Antwerpen</t>
  </si>
  <si>
    <t>Scheppersinstituut 3 Deurne &amp; Antwerpen</t>
  </si>
  <si>
    <t>Secundair Kunstinstituut</t>
  </si>
  <si>
    <t>Sint-Annacollege -Middenschool</t>
  </si>
  <si>
    <t>Sint-Calasanzinstituut</t>
  </si>
  <si>
    <t>Sint-Catharinacollege1</t>
  </si>
  <si>
    <t>Sint-Catharinacollege2</t>
  </si>
  <si>
    <t>Sint-Eduardusinstituut</t>
  </si>
  <si>
    <t>Sint-Elisabeth-Instituut</t>
  </si>
  <si>
    <t>Sint-Franciscusinstituut</t>
  </si>
  <si>
    <t>Sint-Gertrudiscollege Eerste Graad</t>
  </si>
  <si>
    <t>Sint-Guido-Instituut</t>
  </si>
  <si>
    <t>Anderlecht</t>
  </si>
  <si>
    <t>Sint-Jan Berchmansinstituut ASO-TSO-BSO</t>
  </si>
  <si>
    <t>Sint-Jan Berchmansinstituut Eerste graad</t>
  </si>
  <si>
    <t>Sint-Janscollege 2</t>
  </si>
  <si>
    <t>Poperinge</t>
  </si>
  <si>
    <t>Sint-Jozef</t>
  </si>
  <si>
    <t>Sint-Jozef - Klein-Seminarie</t>
  </si>
  <si>
    <t>Sint-Jozef-2</t>
  </si>
  <si>
    <t>Sint-Jozefinstituut</t>
  </si>
  <si>
    <t>Herentals</t>
  </si>
  <si>
    <t>Sint-Jozefinstituut - Normaalschool</t>
  </si>
  <si>
    <t>Sint-Jozefinstituut eerste graad</t>
  </si>
  <si>
    <t>Sint-Jozefscollege</t>
  </si>
  <si>
    <t>Sint-Jozefscollege 1</t>
  </si>
  <si>
    <t>Aarschot</t>
  </si>
  <si>
    <t>Sint-Jozefscollege 2</t>
  </si>
  <si>
    <t>Sint-Jozefsinstituut Lyceum</t>
  </si>
  <si>
    <t>Knokke-Heist</t>
  </si>
  <si>
    <t>Sint-Lievenscollege Business</t>
  </si>
  <si>
    <t>Sint-Lodewijkscollege Eerste Graad</t>
  </si>
  <si>
    <t>Sint-Lucas Kunstsecundair</t>
  </si>
  <si>
    <t>Sint-Martinusscholen</t>
  </si>
  <si>
    <t>Herk-de-Stad</t>
  </si>
  <si>
    <t>Sint-Martinusscholen - Middenschool</t>
  </si>
  <si>
    <t>Asse</t>
  </si>
  <si>
    <t>Sint-Martinusscholen 039321</t>
  </si>
  <si>
    <t>Sint-Michielscollege</t>
  </si>
  <si>
    <t>Sint-Michielscollege 1</t>
  </si>
  <si>
    <t>Sint-Pauluscollege</t>
  </si>
  <si>
    <t>Wevelgem</t>
  </si>
  <si>
    <t>Sint-Paulusinstituut 2</t>
  </si>
  <si>
    <t>Sint-Paulusschool campus College 1</t>
  </si>
  <si>
    <t>Waregem</t>
  </si>
  <si>
    <t>Sint-Paulusschool internaat campus College 1</t>
  </si>
  <si>
    <t>Sint-Pieterscollege</t>
  </si>
  <si>
    <t>Jette</t>
  </si>
  <si>
    <t>Sint-Pietersinstituut eerstegraadsschool</t>
  </si>
  <si>
    <t>Sint-Ritacollege zesjarige school</t>
  </si>
  <si>
    <t>Sint-Victorinstituut - Bovenbouw</t>
  </si>
  <si>
    <t>Alsemberg</t>
  </si>
  <si>
    <t>Sint-Vincentiuscollege - Middenschool</t>
  </si>
  <si>
    <t>Lievegem</t>
  </si>
  <si>
    <t>Sint-Willebrord-H.Familie</t>
  </si>
  <si>
    <t>SLHD Secundaire school - Bovenbouw</t>
  </si>
  <si>
    <t>SLHD Secundaire school - Eerste graad</t>
  </si>
  <si>
    <t>Spes Nostra 2</t>
  </si>
  <si>
    <t>Stedelijk Conservatorium</t>
  </si>
  <si>
    <t>Stedelijk Conservatorium Mechelen</t>
  </si>
  <si>
    <t>Mechelen</t>
  </si>
  <si>
    <t>Stedelijk Lyceum Lakbors</t>
  </si>
  <si>
    <t>Stedelijk Lyceum Lamorinière</t>
  </si>
  <si>
    <t>Stedelijke Academie voor Beeldende Kunsten</t>
  </si>
  <si>
    <t>Stedelijke Academie voor Muziek, Woord en Dans 'Peter Benoit'</t>
  </si>
  <si>
    <t>Harelbeke</t>
  </si>
  <si>
    <t>Stedelijke Academie voor Podiumkunsten Adriaan Willaert</t>
  </si>
  <si>
    <t>Stedelijke Academie voor Schone Kunsten</t>
  </si>
  <si>
    <t>Stedelijke Basisschool - Apenstaartjes</t>
  </si>
  <si>
    <t>Stedelijke Basisschool - De Letterdoos - MI school</t>
  </si>
  <si>
    <t>Stedelijke Basisschool - De Octopus</t>
  </si>
  <si>
    <t>Stedelijke Basisschool - De Sportschool</t>
  </si>
  <si>
    <t>Stedelijke Basisschool - De Sterrenkijker</t>
  </si>
  <si>
    <t>Stedelijke Basisschool - Freinetschool De Harp</t>
  </si>
  <si>
    <t>Stedelijke Basisschool - Henri D'Haese</t>
  </si>
  <si>
    <t>Stedelijke Basisschool - Optimist</t>
  </si>
  <si>
    <t>Stedelijke Basisschool - Polderstadschool</t>
  </si>
  <si>
    <t>Stedelijke Basisschool voor Buitengewoon Onderwijs - De Zonnepoort</t>
  </si>
  <si>
    <t>Stedelijke Kunstacademie</t>
  </si>
  <si>
    <t>Dilsen-Stokkem</t>
  </si>
  <si>
    <t>Stedelijke Muziekacademie</t>
  </si>
  <si>
    <t>Geel</t>
  </si>
  <si>
    <t>Stella Marisinstituut</t>
  </si>
  <si>
    <t>Stella Matutinacollege</t>
  </si>
  <si>
    <t>t Lommert School voor Buitengewoon Secundair Onderwijs</t>
  </si>
  <si>
    <t>Technische Scholen Mechelen</t>
  </si>
  <si>
    <t>Technische Scholen Mechelen Centrum voor Volwassenen- onderwijs</t>
  </si>
  <si>
    <t>V.T.I. 2</t>
  </si>
  <si>
    <t>V.T.I. eerste graad</t>
  </si>
  <si>
    <t>VBS De Vuurtoren</t>
  </si>
  <si>
    <t>Vlaams Energiebedrijf</t>
  </si>
  <si>
    <t>VLS Sint-Eligiusinstituut</t>
  </si>
  <si>
    <t>Vrij Handels- en Sportinstituut Sint-Michiels</t>
  </si>
  <si>
    <t>Vrij Instituut voor Secundair Onderwijs - Gent</t>
  </si>
  <si>
    <t>Vrij Instituut voor Secundair Onderwijs Cor Mariae</t>
  </si>
  <si>
    <t>Brakel</t>
  </si>
  <si>
    <t>Vrij Technisch Instituut</t>
  </si>
  <si>
    <t>Vrij Technisch Instituut - 2</t>
  </si>
  <si>
    <t>Vrij Technisch Instituut 1</t>
  </si>
  <si>
    <t>Vrije Basisschool</t>
  </si>
  <si>
    <t>Berlaar</t>
  </si>
  <si>
    <t>Dentergem</t>
  </si>
  <si>
    <t>Diksmuide</t>
  </si>
  <si>
    <t>Herzele</t>
  </si>
  <si>
    <t>Heuvelland</t>
  </si>
  <si>
    <t>Middelkerke</t>
  </si>
  <si>
    <t>Tienen</t>
  </si>
  <si>
    <t>Ukkel</t>
  </si>
  <si>
    <t>Wezembeek-Oppem</t>
  </si>
  <si>
    <t>Zaventem</t>
  </si>
  <si>
    <t>Vrije Basisschool - Afrit Zuid</t>
  </si>
  <si>
    <t>Vrije Basisschool - Balen Centrum</t>
  </si>
  <si>
    <t>Balen</t>
  </si>
  <si>
    <t>Vrije Basisschool - Bergom</t>
  </si>
  <si>
    <t>Herselt</t>
  </si>
  <si>
    <t>Vrije Basisschool - Binnenhof</t>
  </si>
  <si>
    <t>Vrije Basisschool - Boekt</t>
  </si>
  <si>
    <t>Vrije Basisschool - De Boomgaard</t>
  </si>
  <si>
    <t>Vrije Basisschool - De Ceder</t>
  </si>
  <si>
    <t>Vrije Basisschool - De Griffel</t>
  </si>
  <si>
    <t>Vrije Basisschool - De Groene Heuvel</t>
  </si>
  <si>
    <t>Vrije Basisschool - De Kleine Jacob</t>
  </si>
  <si>
    <t>Vrije Basisschool - De Krinkel</t>
  </si>
  <si>
    <t>Vrije Basisschool - De Lettertrein</t>
  </si>
  <si>
    <t>Tessenderlo</t>
  </si>
  <si>
    <t>Vrije Basisschool - De Luchtballon</t>
  </si>
  <si>
    <t>Vrije Basisschool - De Pepel</t>
  </si>
  <si>
    <t>Kapelle-op-den-Bos</t>
  </si>
  <si>
    <t>Vrije Basisschool - De Schakel</t>
  </si>
  <si>
    <t>Houthalen-Helchteren</t>
  </si>
  <si>
    <t>Vrije Basisschool - De Springplank</t>
  </si>
  <si>
    <t>Ranst</t>
  </si>
  <si>
    <t>Westerlo</t>
  </si>
  <si>
    <t>Vrije Basisschool - De Stap</t>
  </si>
  <si>
    <t>Vrije Basisschool - De Toren</t>
  </si>
  <si>
    <t>Vrije Basisschool - De Wijngaard</t>
  </si>
  <si>
    <t>Laakdal</t>
  </si>
  <si>
    <t>Vrije Basisschool - De Wingerd</t>
  </si>
  <si>
    <t>Rumst</t>
  </si>
  <si>
    <t>Vrije Basisschool - Don Bosco</t>
  </si>
  <si>
    <t>Vrije Basisschool - Eeckberger</t>
  </si>
  <si>
    <t>Sint-Gillis-Waas</t>
  </si>
  <si>
    <t>Vrije Basisschool - Glorieux 1</t>
  </si>
  <si>
    <t>Ronse</t>
  </si>
  <si>
    <t>Vrije Basisschool - Heiende</t>
  </si>
  <si>
    <t>Lokeren</t>
  </si>
  <si>
    <t>Vrije Basisschool - Heilige Familie</t>
  </si>
  <si>
    <t>Vrije Basisschool - Heilig-Hartcollege</t>
  </si>
  <si>
    <t>Ganshoren</t>
  </si>
  <si>
    <t>Vrije Basisschool - Het Vlinderbos</t>
  </si>
  <si>
    <t>Wielsbeke</t>
  </si>
  <si>
    <t>Vrije Basisschool - Huveneersschool</t>
  </si>
  <si>
    <t>Bornem</t>
  </si>
  <si>
    <t>Vrije Basisschool - Jaak Tassetschool</t>
  </si>
  <si>
    <t>Pelt</t>
  </si>
  <si>
    <t>Vrije Basisschool - Jan Rosier</t>
  </si>
  <si>
    <t>Lanaken</t>
  </si>
  <si>
    <t>Vrije Basisschool - Kantelberg</t>
  </si>
  <si>
    <t>Vrije Basisschool - Keukeldam-Sint-Petrus</t>
  </si>
  <si>
    <t>Vrije Basisschool - Klavertjevier</t>
  </si>
  <si>
    <t>Vrije Basisschool - Klim-Op</t>
  </si>
  <si>
    <t>Sint-Lievens-Houtem</t>
  </si>
  <si>
    <t>Vrije Basisschool - KOHa Sint-Pieter</t>
  </si>
  <si>
    <t>Hamme</t>
  </si>
  <si>
    <t>Vrije Basisschool - KOHa Zouaaf</t>
  </si>
  <si>
    <t>Vrije Basisschool - Lippelo</t>
  </si>
  <si>
    <t>Vrije Basisschool - Marialoopschool</t>
  </si>
  <si>
    <t>Meulebeke</t>
  </si>
  <si>
    <t>Vrije Basisschool - Mater Dei</t>
  </si>
  <si>
    <t>Vrije Basisschool - Meerlaar</t>
  </si>
  <si>
    <t>Vrije Basisschool - O.-L.-V.- Visitatie</t>
  </si>
  <si>
    <t>Merelbeke</t>
  </si>
  <si>
    <t>Vrije Basisschool - OLVE-Basisschool</t>
  </si>
  <si>
    <t>Edegem</t>
  </si>
  <si>
    <t>Vrije Basisschool - Onze-Lieve-Vrouwecollege</t>
  </si>
  <si>
    <t>Vrije Basisschool - Paridaens</t>
  </si>
  <si>
    <t>Vrije Basisschool - Pastoor De Clerck</t>
  </si>
  <si>
    <t>Herent</t>
  </si>
  <si>
    <t>Vrije Basisschool - Proosterbos</t>
  </si>
  <si>
    <t>Vrije Basisschool - Rodenburg</t>
  </si>
  <si>
    <t>Vrije Basisschool - Scheppers</t>
  </si>
  <si>
    <t>Vrije Basisschool - Sint- Martinus</t>
  </si>
  <si>
    <t>Vrije Basisschool - Sint- Pieter</t>
  </si>
  <si>
    <t>Oostkamp</t>
  </si>
  <si>
    <t>Vrije Basisschool - Sint- Willibrordus</t>
  </si>
  <si>
    <t>Vrije Basisschool - Sint-Clara</t>
  </si>
  <si>
    <t>Arendonk</t>
  </si>
  <si>
    <t>Vrije Basisschool - Sint-Elisabethschool</t>
  </si>
  <si>
    <t>Vrije Basisschool - Sint-Hubertus</t>
  </si>
  <si>
    <t>Vrije Basisschool - Sint-Jans college De Krekel</t>
  </si>
  <si>
    <t>Vrije Basisschool - Sint-Jans college Visitatie</t>
  </si>
  <si>
    <t>Vrije Basisschool - Sint-Jans-college - Oude Bareel</t>
  </si>
  <si>
    <t>Vrije Basisschool - Sint-Johannaschool</t>
  </si>
  <si>
    <t>Wommelgem</t>
  </si>
  <si>
    <t>Vrije Basisschool - Sint-Jozef</t>
  </si>
  <si>
    <t>Erpe-Mere</t>
  </si>
  <si>
    <t>Vrije Basisschool - Sint-Jozefschool</t>
  </si>
  <si>
    <t>Vrije Basisschool - Sint-Ludgardis</t>
  </si>
  <si>
    <t>Schilde</t>
  </si>
  <si>
    <t>Vrije Basisschool - Sint-Lutgardis</t>
  </si>
  <si>
    <t>Vrije Basisschool - Sint-Victor Alsemberg</t>
  </si>
  <si>
    <t>Beersel</t>
  </si>
  <si>
    <t>Vrije Basisschool - Sint-Vincentius Hekelgem</t>
  </si>
  <si>
    <t>Affligem</t>
  </si>
  <si>
    <t>Vrije Basisschool - St Carolus</t>
  </si>
  <si>
    <t>Vrije Basisschool - 't Zonnetje</t>
  </si>
  <si>
    <t>Vrije Basisschool - Veertjesplein</t>
  </si>
  <si>
    <t>Vrije Basisschool - VZW Parochieschool Peulis</t>
  </si>
  <si>
    <t>Putte</t>
  </si>
  <si>
    <t>Vrije Basisschool - WAVO</t>
  </si>
  <si>
    <t>Sint-Katelijne-Waver</t>
  </si>
  <si>
    <t>Vrije Basisschool - Wonderwijzer</t>
  </si>
  <si>
    <t>Vrije Basisschool 2 - Maria-Middelares</t>
  </si>
  <si>
    <t>Brecht</t>
  </si>
  <si>
    <t>Vrije Basisschool Baliebrugge</t>
  </si>
  <si>
    <t>Vrije Basisschool Booischot</t>
  </si>
  <si>
    <t>Vrije Basisschool Crombeen</t>
  </si>
  <si>
    <t>Vrije Basisschool De Akker</t>
  </si>
  <si>
    <t>Pittem</t>
  </si>
  <si>
    <t>Vrije Basisschool De Biekorf</t>
  </si>
  <si>
    <t>Vrije Basisschool- De Fontein</t>
  </si>
  <si>
    <t>Zonnebeke</t>
  </si>
  <si>
    <t>Vrije Basisschool De Graan- korrel</t>
  </si>
  <si>
    <t>Wervik</t>
  </si>
  <si>
    <t>Vrije Basisschool De Kouter-basis Zele</t>
  </si>
  <si>
    <t>Zele</t>
  </si>
  <si>
    <t>Vrije Basisschool De Vliegenier</t>
  </si>
  <si>
    <t>Gavere</t>
  </si>
  <si>
    <t>Vrije Basisschool De wegwijzer</t>
  </si>
  <si>
    <t>Oosterzele</t>
  </si>
  <si>
    <t>Vrije Basisschool Den Dries-Trudo-Jekerdal</t>
  </si>
  <si>
    <t>Riemst</t>
  </si>
  <si>
    <t>Vrije Basisschool Domino</t>
  </si>
  <si>
    <t>Vrije Basisschool Eke</t>
  </si>
  <si>
    <t>Nazareth</t>
  </si>
  <si>
    <t>Vrije Basisschool HEHAschool</t>
  </si>
  <si>
    <t>Dendermonde</t>
  </si>
  <si>
    <t>Vrije Basisschool Heilig- Hart&amp; College</t>
  </si>
  <si>
    <t>Halle</t>
  </si>
  <si>
    <t>Vrije Basisschool Het Kleurenpalet</t>
  </si>
  <si>
    <t>Vrije Basisschool Ibex</t>
  </si>
  <si>
    <t>Vrije Basisschool Impuls</t>
  </si>
  <si>
    <t>Zandhoven</t>
  </si>
  <si>
    <t>Vrije Basisschool Prizma - De Wegwijzer</t>
  </si>
  <si>
    <t>Vrije Basisschool Prizma - Heilige Familie</t>
  </si>
  <si>
    <t>Vrije Basisschool Scheutplaneet</t>
  </si>
  <si>
    <t>Vrije Basisschool Sint- Jan Berchmans Avelgem</t>
  </si>
  <si>
    <t>Avelgem</t>
  </si>
  <si>
    <t>Vrije Basisschool Sint-Calasanz</t>
  </si>
  <si>
    <t>Vrije Basisschool Sint-Jan</t>
  </si>
  <si>
    <t>Ledegem</t>
  </si>
  <si>
    <t>Vrije Basisschool Sint-Joris</t>
  </si>
  <si>
    <t>Vrije Basisschool Sint-Laurens Zelzate-West</t>
  </si>
  <si>
    <t>Zelzate</t>
  </si>
  <si>
    <t>Vrije Basisschool Sint-Maarten</t>
  </si>
  <si>
    <t>Damme</t>
  </si>
  <si>
    <t>Vrije Basisschool Sint-Martinus</t>
  </si>
  <si>
    <t>Sint-Jans-Molenbeek</t>
  </si>
  <si>
    <t>Vrije Basisschool Sint-Niklaas</t>
  </si>
  <si>
    <t>Vrije Basisschool SLHD De Smalle</t>
  </si>
  <si>
    <t>Vrije Basisschool SLHD Sint-Leo - Sint-Pieters</t>
  </si>
  <si>
    <t>Vrije Basisschool SLHD Sint-Leo Sint-Pieters (afd.B)</t>
  </si>
  <si>
    <t>Vrije Basisschool SPWe-basis</t>
  </si>
  <si>
    <t>Vrije Basisschool St-Michiel</t>
  </si>
  <si>
    <t>Kuurne</t>
  </si>
  <si>
    <t>Vrije Basisschool 't Kabaske</t>
  </si>
  <si>
    <t>Vrije Basisschool VBSM</t>
  </si>
  <si>
    <t>Vrije Basisschool voor Buitengewoon Onderwijs - De Regenboog</t>
  </si>
  <si>
    <t>Vrije Basisschool voor Buitengewoon Onderwijs - De Wikke</t>
  </si>
  <si>
    <t>Maaseik</t>
  </si>
  <si>
    <t>Vrije Basisschool voor Buitengewoon Onderwijs - Dennenhof</t>
  </si>
  <si>
    <t>Vrije Basisschool voor Buitengewoon Onderwijs - Het Sas</t>
  </si>
  <si>
    <t>Vrije basisschool voor buitengewoon onderwijs - KBO Kameleon/Cocon</t>
  </si>
  <si>
    <t>Vrije Basisschool voor Buitengewoon Onderwijs - Sint Franciscus</t>
  </si>
  <si>
    <t>Roosdaal</t>
  </si>
  <si>
    <t>Vrije Basisschool voor Buitengewoon Onderwijs - Sint-Idesbald</t>
  </si>
  <si>
    <t>Vrije Basisschool voor Buitengewoon Onderwijs - Sint-Rafaël</t>
  </si>
  <si>
    <t>Vrije Basisschool voor Buitengewoon Onderwijs - Spermalie</t>
  </si>
  <si>
    <t>Vrije Basisschool Wijnendale</t>
  </si>
  <si>
    <t>Torhout</t>
  </si>
  <si>
    <t>Vrije Basisschool-Driekoningen</t>
  </si>
  <si>
    <t>Vrije Basisschool-Lyceum- Heilige Familie</t>
  </si>
  <si>
    <t>Vrije Basisschool-Sancta Maria</t>
  </si>
  <si>
    <t>Vrije Kleuterschool</t>
  </si>
  <si>
    <t>Wichelen</t>
  </si>
  <si>
    <t>Vrije Kleuterschool - De Tovertuin</t>
  </si>
  <si>
    <t>Vrije Kleuterschool - Duizendvoet</t>
  </si>
  <si>
    <t>Vrije Kleuterschool - Hoeven</t>
  </si>
  <si>
    <t>Kasterlee</t>
  </si>
  <si>
    <t>Vrije Kleuterschool - Spes Nostra</t>
  </si>
  <si>
    <t>Vrije Kleuterschool - Wiebel- woud</t>
  </si>
  <si>
    <t>Vrije Kleuterschool Pit</t>
  </si>
  <si>
    <t>Haacht</t>
  </si>
  <si>
    <t>Vrije Kleuterschool Sint-Jozefcollege</t>
  </si>
  <si>
    <t>Vrije Lagere School</t>
  </si>
  <si>
    <t>Vrije Lagere School - Broederschool Groot-Bijgaarden/Dilbeek</t>
  </si>
  <si>
    <t>Dilbeek</t>
  </si>
  <si>
    <t>Vrije Lagere School - De Kraal</t>
  </si>
  <si>
    <t>Vrije Lagere School - De Robbert</t>
  </si>
  <si>
    <t>Hamont-Achel</t>
  </si>
  <si>
    <t>Vrije Lagere School - De Speling</t>
  </si>
  <si>
    <t>Lommel</t>
  </si>
  <si>
    <t>Vrije Lagere School - De Waaier</t>
  </si>
  <si>
    <t>Vrije Lagere School - De Zonnewijzer</t>
  </si>
  <si>
    <t>Zonhoven</t>
  </si>
  <si>
    <t>Vrije Lagere School - HARTeLU(s)T, campus Kerkstraat</t>
  </si>
  <si>
    <t>Vrije Lagere School - Sint-Clemensschool</t>
  </si>
  <si>
    <t>Hoeilaart</t>
  </si>
  <si>
    <t>Vrije Lagere School - Sint-Michielscollege</t>
  </si>
  <si>
    <t>Vrije Lagere School - Sint-Niklaasinstituut</t>
  </si>
  <si>
    <t>Vrije Lagere School - Westdiep</t>
  </si>
  <si>
    <t>Vrije Lagere School Campus 'Sint-Jan'</t>
  </si>
  <si>
    <t>Tongeren</t>
  </si>
  <si>
    <t>Vrije Lagere School Joma</t>
  </si>
  <si>
    <t>Vrije Lagere School Sint-Agnes</t>
  </si>
  <si>
    <t>Vrije Lagere School voor Buitengewoon Onderwijs - 't Brugje</t>
  </si>
  <si>
    <t>Veurne</t>
  </si>
  <si>
    <t>Vrije Lagere School voor Buitengewoon Onderwijs - Wonderwijs Brugge</t>
  </si>
  <si>
    <t>Vrije Lagere School voor Buitengewoon Onderwijs De Vlinder</t>
  </si>
  <si>
    <t>Vrije Middelbare School eerste graad</t>
  </si>
  <si>
    <t>VTI Ieper</t>
  </si>
  <si>
    <t>VTI Ieper eerste graad</t>
  </si>
  <si>
    <t>Westhoek-Academie</t>
  </si>
  <si>
    <t>weTech academy</t>
  </si>
  <si>
    <t>ZAVO</t>
  </si>
  <si>
    <t>Gebouwnaam</t>
  </si>
  <si>
    <t>Omschrijving van het  project</t>
  </si>
  <si>
    <t>Vastlegging project
(incl. BTW)</t>
  </si>
  <si>
    <t>Reeds uitbetaald (incl BTW)</t>
  </si>
  <si>
    <t>REST</t>
  </si>
  <si>
    <t>AB</t>
  </si>
  <si>
    <t>leveren en plaatsen WKK-installatie</t>
  </si>
  <si>
    <t>submetering ihkv EPB-reglementering voor klimaatregeling en verwarming</t>
  </si>
  <si>
    <t>Vervangen van bestaande sectionale poorten door geïsoleerde poorten</t>
  </si>
  <si>
    <t>Kaaitheater/Kaaistudio's</t>
  </si>
  <si>
    <t>renovatie van de HVAC installatie:
Energiebesparing door betere warmteverdeling en sturing</t>
  </si>
  <si>
    <t>deSingel</t>
  </si>
  <si>
    <t>renovatie luchtgroepen en luchtbevochtiging:
Energiebesparing door betere warmteverdeling en sturing</t>
  </si>
  <si>
    <t>Felix De Boeck museum</t>
  </si>
  <si>
    <t>Vervangen van verlichtingsarmaturen door  energie-efficiëntere armaturen via relightning</t>
  </si>
  <si>
    <t>de Brakke Grond</t>
  </si>
  <si>
    <t>vervangen theaterspots door LED-spots</t>
  </si>
  <si>
    <t>Rosas</t>
  </si>
  <si>
    <t>Dakwerken studio's &amp; renoveren gevels hoofdgebouw</t>
  </si>
  <si>
    <t>studie technieken PARTS-gebouw</t>
  </si>
  <si>
    <t>studie herinrichting steenstraat</t>
  </si>
  <si>
    <t>algemeen</t>
  </si>
  <si>
    <t>haalbaarheidsstudie EPC AB, Beurs, Zin, Kaai</t>
  </si>
  <si>
    <t>studie energieprestatiecontract ism VEB</t>
  </si>
  <si>
    <t>energetische optimalisatie gebouwschil</t>
  </si>
  <si>
    <t>Lot 1+2: oostgevel+zuidgevel wandelgang</t>
  </si>
  <si>
    <t>Destelheide</t>
  </si>
  <si>
    <t>vernieuwen stookplaats</t>
  </si>
  <si>
    <t>Hoge Rielen</t>
  </si>
  <si>
    <t>uitvoering verbouwing Gebouw 39, Theater, Gebouw 27, Kamp 30 en Vuurplaats B</t>
  </si>
  <si>
    <t>M HKA</t>
  </si>
  <si>
    <t>vernieuwen gebouwbeheerssysteem</t>
  </si>
  <si>
    <t>vernieuwen 2 bestaande CV-ketels</t>
  </si>
  <si>
    <t>Beursschouwburg</t>
  </si>
  <si>
    <t>relighting buitenverlichting voorgevel</t>
  </si>
  <si>
    <t>Bib Voeren</t>
  </si>
  <si>
    <t>vernieuwen verw. systeem</t>
  </si>
  <si>
    <t>de Rand</t>
  </si>
  <si>
    <t>studie energetische renovatie conciërgewoning de Bosuil</t>
  </si>
  <si>
    <t>Zinnema</t>
  </si>
  <si>
    <t>Isoleren koelgroepen</t>
  </si>
  <si>
    <t>verticale tuin - groene gevel</t>
  </si>
  <si>
    <t>vervangen ramen door HR-glas: noordgevel achter BZ, westgevel, vestiaire</t>
  </si>
  <si>
    <t>vast podiumlicht Blauwe zaal omvormen naar LED</t>
  </si>
  <si>
    <t>dakwerken + schrijnwerk conciërgewoning &amp; schrijnwerk hoofdgebouw (renovatie fase 2 - deel 2)</t>
  </si>
  <si>
    <t>Vlaams Nederlands Huis</t>
  </si>
  <si>
    <t>isoleren dak en muren + zonwerende beglazing</t>
  </si>
  <si>
    <t>energiemonitoring - voorafgaande kostenbatenanalyse</t>
  </si>
  <si>
    <t>energiemonitoring fase vast</t>
  </si>
  <si>
    <t>energiemonitoring fase voorwaardelijk</t>
  </si>
  <si>
    <t>Relighting sanitaire blokken, G45, Onthaal, parking oost en toegang 45</t>
  </si>
  <si>
    <t>Uitleesapparatuur via RC VEB vast</t>
  </si>
  <si>
    <t>Uitleesapparatuur via RC VEB voorwaardelijk</t>
  </si>
  <si>
    <t>ONTVANGEN KLIMAATMIDDELEN</t>
  </si>
  <si>
    <t>Het overzicht van de goedgekeurde investeringssubsidies energiezuinigheid (met VKF-middelen) kan geraadpleegd worden via onze website onder het tabblad “goedgekeurde projecten”: https://www.vlaanderen.be/cjm/nl/sectorale-prioriteiten.</t>
  </si>
  <si>
    <t>Situatie 31/12/2019</t>
  </si>
  <si>
    <t>FASE</t>
  </si>
  <si>
    <t>VKF1 Budget</t>
  </si>
  <si>
    <t>belofte</t>
  </si>
  <si>
    <t>voorschot</t>
  </si>
  <si>
    <t>afrekening</t>
  </si>
  <si>
    <t>Eindtotaal</t>
  </si>
  <si>
    <t>VKF2 Budget</t>
  </si>
  <si>
    <t xml:space="preserve"> VKF1 HR ramen [M²] </t>
  </si>
  <si>
    <t xml:space="preserve"> VKF1 HR glas  [M²] </t>
  </si>
  <si>
    <t xml:space="preserve"> VKF1 Isolatie hellend dak  [M²] </t>
  </si>
  <si>
    <t xml:space="preserve"> VKF1 Isolatie plat dak  [M²] </t>
  </si>
  <si>
    <t xml:space="preserve"> VKF1 Vloerisolatie  [M²] </t>
  </si>
  <si>
    <t xml:space="preserve"> VKF1 Na isolatie spouwmuur  [M²] </t>
  </si>
  <si>
    <t xml:space="preserve"> VKF1 Gevelisolatie  [M²] </t>
  </si>
  <si>
    <t xml:space="preserve"> VKF1 Vervanging cv-ketel  [ST] </t>
  </si>
  <si>
    <t xml:space="preserve"> VKF1 Optimalisatie stookplaats  [#WON] </t>
  </si>
  <si>
    <t xml:space="preserve"> VKF1 Niet-geoth warmtepomp [#WON] </t>
  </si>
  <si>
    <t xml:space="preserve">                   -  </t>
  </si>
  <si>
    <t xml:space="preserve">                    -  </t>
  </si>
  <si>
    <t xml:space="preserve"> VKF1 Geothermische warmtepomp [#WON] </t>
  </si>
  <si>
    <t xml:space="preserve"> VKF1 Zonneboiler individueel [#WON] </t>
  </si>
  <si>
    <t xml:space="preserve"> VKF1 Zonneboiler collectiefl [M²] </t>
  </si>
  <si>
    <t xml:space="preserve"> VKF1 Verwijderen elektrische verwarming [kW] </t>
  </si>
  <si>
    <t xml:space="preserve"> VKF1 Hr kader + glas [M²] </t>
  </si>
  <si>
    <t xml:space="preserve"> VKF2 Hrplus kader +  glas [M²] </t>
  </si>
  <si>
    <t xml:space="preserve"> VKF1 Hrglas  [M²] </t>
  </si>
  <si>
    <t xml:space="preserve"> VKF1 Iso hel dak  [M²] </t>
  </si>
  <si>
    <t xml:space="preserve"> VKF1 iso plat dak  [M²] </t>
  </si>
  <si>
    <t xml:space="preserve"> VKF1 vloeriso  [M²] </t>
  </si>
  <si>
    <t xml:space="preserve"> VKF1 na iso spouw  [M²] </t>
  </si>
  <si>
    <t xml:space="preserve"> VKF2 spouwiso [M²] </t>
  </si>
  <si>
    <t xml:space="preserve"> VKF1 geveliso  [M²] </t>
  </si>
  <si>
    <t xml:space="preserve"> VKF2 geveliso crepi [M²] </t>
  </si>
  <si>
    <t xml:space="preserve"> VKF1 cv-ketel  [ST] </t>
  </si>
  <si>
    <t xml:space="preserve"> VKF1 optimalisatie  [#WON] </t>
  </si>
  <si>
    <t xml:space="preserve"> VKF1 niet-geoWpomp [#WON] </t>
  </si>
  <si>
    <t xml:space="preserve"> VKF1 geoWpomp [#WON] </t>
  </si>
  <si>
    <t xml:space="preserve"> VKF1 zb ind [#WON] </t>
  </si>
  <si>
    <t xml:space="preserve"> VKF1 zb col [M²] </t>
  </si>
  <si>
    <t xml:space="preserve"> VKF1 elek verw [kW VERRMOGEN] </t>
  </si>
  <si>
    <t xml:space="preserve"> VKF2 sloop [#WON] </t>
  </si>
  <si>
    <t>Categorie van de maatregel</t>
  </si>
  <si>
    <t>Grand Total</t>
  </si>
  <si>
    <t>Regeltechn. verwarming</t>
  </si>
  <si>
    <t>Relighting/relamping</t>
  </si>
  <si>
    <t>Windmolens</t>
  </si>
  <si>
    <t>Regeltechn. ventilatie</t>
  </si>
  <si>
    <t>Overige hernieuwbare energie</t>
  </si>
  <si>
    <t>Monitoring</t>
  </si>
  <si>
    <t>Sensibilisering</t>
  </si>
  <si>
    <t>Muurisolatie</t>
  </si>
  <si>
    <t>Regeltechnisch</t>
  </si>
  <si>
    <t>WKK</t>
  </si>
  <si>
    <t>Isoleren pompen/kranen/hydraulica</t>
  </si>
  <si>
    <t>Isoleren leidingen</t>
  </si>
  <si>
    <t>Stookplaatsrenovatie</t>
  </si>
  <si>
    <t>Dakisolatie</t>
  </si>
  <si>
    <t>PV-panelen</t>
  </si>
  <si>
    <t>Regeltechn. koeling</t>
  </si>
  <si>
    <t>Warmtepompen</t>
  </si>
  <si>
    <t>Renovatie SWW</t>
  </si>
  <si>
    <t>Overige opwekking</t>
  </si>
  <si>
    <t>Vervangen pompen</t>
  </si>
  <si>
    <t>Gebouwisolatie</t>
  </si>
  <si>
    <t>Zonneboiler</t>
  </si>
  <si>
    <t>Renovatie ventilatie</t>
  </si>
  <si>
    <t>Comfortverhoging</t>
  </si>
  <si>
    <t>Verhogen luchtdichtheid</t>
  </si>
  <si>
    <t>Centraliseren SWW</t>
  </si>
  <si>
    <t>Schrijnwerkrenovatie</t>
  </si>
  <si>
    <t>Centraliseren verwarming</t>
  </si>
  <si>
    <t>Zonwering</t>
  </si>
  <si>
    <t>Vloerisolatie</t>
  </si>
  <si>
    <t>Overige</t>
  </si>
  <si>
    <t>Renovatie beglazing</t>
  </si>
  <si>
    <t>Vooropgestelde Thema’s</t>
  </si>
  <si>
    <t>Aantal</t>
  </si>
  <si>
    <t>adviezen</t>
  </si>
  <si>
    <t>studiedagen</t>
  </si>
  <si>
    <t>Doormetingen</t>
  </si>
  <si>
    <t>Pocketvergisting</t>
  </si>
  <si>
    <t>Kleine windturbines</t>
  </si>
  <si>
    <t>Zonneboilers</t>
  </si>
  <si>
    <t>Actief ontvochtigen en</t>
  </si>
  <si>
    <t>gebruik van laagwaardige warmte</t>
  </si>
  <si>
    <t>Bewaring en koeling</t>
  </si>
  <si>
    <t>Nieuwe Thema’s</t>
  </si>
  <si>
    <t>Micro-WKK</t>
  </si>
  <si>
    <t>LED-lampen</t>
  </si>
  <si>
    <t>Investeringsomschrijving</t>
  </si>
  <si>
    <t>Aantal investeringen</t>
  </si>
  <si>
    <t>Steunbedrag uit Klimaatfonds (euro)</t>
  </si>
  <si>
    <t>biggennest met geïntegreerde overkapping en/of regel- of sturingssysteem biggenlampen</t>
  </si>
  <si>
    <t>diffuus glas/ar-glas in de glastuinbouw</t>
  </si>
  <si>
    <t>440 815</t>
  </si>
  <si>
    <t>dubbele beglazing</t>
  </si>
  <si>
    <t>1 641</t>
  </si>
  <si>
    <t>dubbele folie</t>
  </si>
  <si>
    <t>6 388</t>
  </si>
  <si>
    <t>energiebesparing: dubbel energiescherm</t>
  </si>
  <si>
    <t>44 083</t>
  </si>
  <si>
    <t>energiebesparing: kasomhulling</t>
  </si>
  <si>
    <t>40 375</t>
  </si>
  <si>
    <t>energiescherm</t>
  </si>
  <si>
    <t>377 041</t>
  </si>
  <si>
    <t>frequentiesturingen</t>
  </si>
  <si>
    <t>43 973</t>
  </si>
  <si>
    <t>frigo/koelcel (ULO of gewone): energiebesparende koeltechnieken of hfk-vrije koeltechniek</t>
  </si>
  <si>
    <t>519 514</t>
  </si>
  <si>
    <t>gasverwarmingsinstallatie</t>
  </si>
  <si>
    <t>21 088</t>
  </si>
  <si>
    <t>gevelscherm</t>
  </si>
  <si>
    <t>25 542</t>
  </si>
  <si>
    <t>513 859</t>
  </si>
  <si>
    <t>klimaatcomputer</t>
  </si>
  <si>
    <t>73 427</t>
  </si>
  <si>
    <t>koelgroep melkkoeltank met warmterecuperatiesysteem</t>
  </si>
  <si>
    <t>41 878</t>
  </si>
  <si>
    <t>melkinstallatie: melkvoorkoeler</t>
  </si>
  <si>
    <t>45 467</t>
  </si>
  <si>
    <t>onderdeel pocketvergister</t>
  </si>
  <si>
    <t>18 406</t>
  </si>
  <si>
    <t>rookgascondensor</t>
  </si>
  <si>
    <t>17 098</t>
  </si>
  <si>
    <t>toerentalregeling (frequentiesturing) van de vacuümpomp voor de melkinstallatie</t>
  </si>
  <si>
    <t>38 198</t>
  </si>
  <si>
    <t>ventilatie: energiezuinige systemen</t>
  </si>
  <si>
    <t>234 099</t>
  </si>
  <si>
    <t>verduisteringsscherm</t>
  </si>
  <si>
    <t>114 979</t>
  </si>
  <si>
    <t>warmtebuffertank</t>
  </si>
  <si>
    <t>90 271</t>
  </si>
  <si>
    <t>warmterecuperatiesysteem</t>
  </si>
  <si>
    <t>28 302</t>
  </si>
  <si>
    <t>warmterecuperatiesystemen en voorkoeling bij melkvee</t>
  </si>
  <si>
    <t>21 671</t>
  </si>
  <si>
    <t>warmtewisselaar</t>
  </si>
  <si>
    <t>66 018</t>
  </si>
  <si>
    <t>zonneboiler (bij nieuwbouw, 30%)</t>
  </si>
  <si>
    <t>23 221</t>
  </si>
  <si>
    <t>Total</t>
  </si>
  <si>
    <t>2 847 452</t>
  </si>
  <si>
    <t xml:space="preserve">Cofinanciering EFRO project GLITCH:  innovatie koolstofarme glastuiouw </t>
  </si>
  <si>
    <t>Realisaties</t>
  </si>
  <si>
    <r>
      <t>·</t>
    </r>
    <r>
      <rPr>
        <sz val="7"/>
        <color rgb="FF171717"/>
        <rFont val="Times New Roman"/>
        <family val="1"/>
      </rPr>
      <t xml:space="preserve">       </t>
    </r>
    <r>
      <rPr>
        <sz val="11"/>
        <color rgb="FF171717"/>
        <rFont val="Calibri"/>
        <family val="2"/>
      </rPr>
      <t>Energiescans: De energiescans werden uitgevoerd via deelbestekken met het VEB als aankoopcentrale. Eind 2019 zijn er reeds meer dan 1226 scans besteld wat overeenkomt met 10% van het welzijnspatrimonium. Dit is meer dan 565 voorzieningen, en een potentieel van 9.682 energiebesparende maatregelen met een totale potentiële investeringskost van 395 miljoen euro, een potentiële CO2-reductie van 82.731 ton/jaar en een jaarlijkse potentiële energiebesparing van 20,8 M€/j..</t>
    </r>
  </si>
  <si>
    <t>Met 75% is er reeds een zeer goed bereik bij de sector verzorgingsinstellingen (= ziekenhuizen, psychiatrische ziekenhuizen  en psychiatrische verzorgingstehuizen). Een zeer laag bereik wordt gezien we bij de sector kinderopvang (ca.3%). De komende jaren zullen wordt geïnvesteerd om deze groep beter te kunnen bereiken.</t>
  </si>
  <si>
    <r>
      <t>·</t>
    </r>
    <r>
      <rPr>
        <sz val="7"/>
        <color rgb="FF171717"/>
        <rFont val="Times New Roman"/>
        <family val="1"/>
      </rPr>
      <t xml:space="preserve">       </t>
    </r>
    <r>
      <rPr>
        <sz val="11"/>
        <color rgb="FF171717"/>
        <rFont val="Calibri"/>
        <family val="2"/>
      </rPr>
      <t>Klimaatsubsidies (uitvoeren van energiebesparende maatregelen): De eerste oproepen zijn gestart in 2018. Tot eind 2019 zagen we een relatief constante in de omvang van de subsidieaanvragen ( rond de 4M€) en de effectieve vastlegging (rond de 2,5M€) die we konden doen. Vanaf oproep 6 (15/01/2020) zien we een piek in de omvang van de subsidieaanvragen (+- 18M€).</t>
    </r>
  </si>
  <si>
    <r>
      <t>·</t>
    </r>
    <r>
      <rPr>
        <sz val="7"/>
        <color rgb="FF171717"/>
        <rFont val="Times New Roman"/>
        <family val="1"/>
      </rPr>
      <t xml:space="preserve">       </t>
    </r>
    <r>
      <rPr>
        <sz val="11"/>
        <color rgb="FF171717"/>
        <rFont val="Calibri"/>
        <family val="2"/>
      </rPr>
      <t>Klimaatsubsidies (energieprestatiecontract): op datum van 31/12/2019 was hiervoor nog geen subsidievastlegging.</t>
    </r>
  </si>
  <si>
    <r>
      <t>·</t>
    </r>
    <r>
      <rPr>
        <sz val="7"/>
        <color rgb="FF171717"/>
        <rFont val="Times New Roman"/>
        <family val="1"/>
      </rPr>
      <t xml:space="preserve">       </t>
    </r>
    <r>
      <rPr>
        <sz val="11"/>
        <color rgb="FF171717"/>
        <rFont val="Calibri"/>
        <family val="2"/>
      </rPr>
      <t>Nulmeting: de opdracht werd pas eind 2019 toegekend aan het VEB.</t>
    </r>
  </si>
  <si>
    <t>ANB</t>
  </si>
  <si>
    <t>De Lijn gebruikt de middelen van het Vlaams Klimaatfonds om haar voertuigen te vergroenen:</t>
  </si>
  <si>
    <t>·         Aankoop hybride bussen: 2 520 000 euro</t>
  </si>
  <si>
    <t>·         Aankoop trambussen: 12 180 000 euro</t>
  </si>
  <si>
    <t>·         Aankoop elektrische bussen: 4 800 000 euro</t>
  </si>
  <si>
    <t>·         Aankoop elektrisch-hybride bussen LEZ: 17 900 000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</si>
</sst>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 &quot;€&quot;_-;\-* #,##0\ &quot;€&quot;_-;_-* &quot;-&quot;??\ &quot;€&quot;_-;_-@_-"/>
    <numFmt numFmtId="165" formatCode="&quot;€&quot;\ #,##0.00"/>
    <numFmt numFmtId="166" formatCode="#,##0.00\ &quot;€&quot;"/>
    <numFmt numFmtId="167" formatCode="_-* #,##0.00\ [$€-813]_-;\-* #,##0.00\ [$€-813]_-;_-* &quot;-&quot;??\ [$€-813]_-;_-@_-"/>
  </numFmts>
  <fonts count="29" x14ac:knownFonts="1">
    <font>
      <sz val="11"/>
      <color theme="1"/>
      <name val="Calibri"/>
      <family val="2"/>
      <scheme val="minor"/>
    </font>
    <font>
      <b/>
      <sz val="11"/>
      <color theme="1"/>
      <name val="Calibri"/>
      <family val="2"/>
      <scheme val="minor"/>
    </font>
    <font>
      <sz val="11"/>
      <name val="Calibri"/>
      <family val="2"/>
      <scheme val="minor"/>
    </font>
    <font>
      <sz val="11"/>
      <color rgb="FF1D1B11"/>
      <name val="Calibri"/>
      <family val="2"/>
      <scheme val="minor"/>
    </font>
    <font>
      <sz val="11"/>
      <color rgb="FF000000"/>
      <name val="Calibri"/>
      <family val="2"/>
      <scheme val="minor"/>
    </font>
    <font>
      <sz val="20"/>
      <color theme="1"/>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
      <b/>
      <sz val="11"/>
      <color theme="0"/>
      <name val="Calibri Light"/>
      <family val="2"/>
      <scheme val="major"/>
    </font>
    <font>
      <sz val="11"/>
      <color theme="1"/>
      <name val="Calibri"/>
      <family val="2"/>
    </font>
    <font>
      <b/>
      <sz val="11"/>
      <color theme="1"/>
      <name val="Calibri"/>
      <family val="2"/>
    </font>
    <font>
      <sz val="11"/>
      <color theme="1"/>
      <name val="Calibri"/>
    </font>
    <font>
      <sz val="8"/>
      <color theme="1"/>
      <name val="Calibri"/>
    </font>
    <font>
      <b/>
      <i/>
      <sz val="8"/>
      <color theme="1"/>
      <name val="Calibri"/>
    </font>
    <font>
      <sz val="11"/>
      <color rgb="FFFF0000"/>
      <name val="Calibri"/>
      <family val="2"/>
      <scheme val="minor"/>
    </font>
    <font>
      <sz val="10"/>
      <color theme="1"/>
      <name val="Symbol"/>
      <family val="1"/>
      <charset val="2"/>
    </font>
    <font>
      <sz val="7"/>
      <color theme="1"/>
      <name val="Times New Roman"/>
      <family val="1"/>
    </font>
    <font>
      <u/>
      <sz val="11"/>
      <color theme="1"/>
      <name val="Calibri"/>
      <family val="2"/>
      <scheme val="minor"/>
    </font>
    <font>
      <sz val="10"/>
      <name val="Calibri"/>
      <family val="2"/>
      <scheme val="minor"/>
    </font>
    <font>
      <b/>
      <sz val="10"/>
      <name val="Calibri"/>
      <family val="2"/>
      <scheme val="minor"/>
    </font>
    <font>
      <b/>
      <sz val="11"/>
      <name val="Calibri"/>
      <family val="2"/>
      <scheme val="minor"/>
    </font>
    <font>
      <sz val="11"/>
      <color rgb="FF000000"/>
      <name val="Calibri"/>
      <family val="2"/>
    </font>
    <font>
      <b/>
      <sz val="11"/>
      <color rgb="FF000000"/>
      <name val="Calibri"/>
      <family val="2"/>
    </font>
    <font>
      <b/>
      <sz val="11"/>
      <color rgb="FF000000"/>
      <name val="Calibri"/>
      <family val="2"/>
      <scheme val="minor"/>
    </font>
    <font>
      <sz val="11"/>
      <color rgb="FFFFFFFF"/>
      <name val="Calibri"/>
      <family val="2"/>
      <scheme val="minor"/>
    </font>
    <font>
      <sz val="11"/>
      <color rgb="FF171717"/>
      <name val="Symbol"/>
      <family val="1"/>
      <charset val="2"/>
    </font>
    <font>
      <sz val="7"/>
      <color rgb="FF171717"/>
      <name val="Times New Roman"/>
      <family val="1"/>
    </font>
    <font>
      <sz val="11"/>
      <color rgb="FF171717"/>
      <name val="Calibri"/>
      <family val="2"/>
    </font>
  </fonts>
  <fills count="14">
    <fill>
      <patternFill patternType="none"/>
    </fill>
    <fill>
      <patternFill patternType="gray125"/>
    </fill>
    <fill>
      <patternFill patternType="solid">
        <fgColor rgb="FF92D050"/>
        <bgColor indexed="64"/>
      </patternFill>
    </fill>
    <fill>
      <patternFill patternType="solid">
        <fgColor theme="4" tint="0.79998168889431442"/>
        <bgColor indexed="64"/>
      </patternFill>
    </fill>
    <fill>
      <patternFill patternType="solid">
        <fgColor theme="5"/>
        <bgColor indexed="64"/>
      </patternFill>
    </fill>
    <fill>
      <patternFill patternType="solid">
        <fgColor theme="1" tint="4.9989318521683403E-2"/>
        <bgColor indexed="64"/>
      </patternFill>
    </fill>
    <fill>
      <patternFill patternType="solid">
        <fgColor theme="1"/>
        <bgColor indexed="64"/>
      </patternFill>
    </fill>
    <fill>
      <patternFill patternType="solid">
        <fgColor theme="0" tint="-0.249977111117893"/>
        <bgColor indexed="64"/>
      </patternFill>
    </fill>
    <fill>
      <patternFill patternType="solid">
        <fgColor rgb="FFF0F4FA"/>
      </patternFill>
    </fill>
    <fill>
      <patternFill patternType="solid">
        <fgColor rgb="FFCCCCCC"/>
      </patternFill>
    </fill>
    <fill>
      <patternFill patternType="solid">
        <fgColor rgb="FFFFFFFF"/>
      </patternFill>
    </fill>
    <fill>
      <patternFill patternType="solid">
        <fgColor rgb="FFEEEEEE"/>
      </patternFill>
    </fill>
    <fill>
      <patternFill patternType="solid">
        <fgColor theme="0" tint="-0.14999847407452621"/>
        <bgColor indexed="64"/>
      </patternFill>
    </fill>
    <fill>
      <patternFill patternType="solid">
        <fgColor rgb="FF4472C4"/>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medium">
        <color indexed="64"/>
      </bottom>
      <diagonal/>
    </border>
    <border>
      <left style="thin">
        <color auto="1"/>
      </left>
      <right style="medium">
        <color auto="1"/>
      </right>
      <top style="medium">
        <color auto="1"/>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auto="1"/>
      </right>
      <top/>
      <bottom style="medium">
        <color indexed="64"/>
      </bottom>
      <diagonal/>
    </border>
    <border>
      <left style="medium">
        <color indexed="64"/>
      </left>
      <right/>
      <top/>
      <bottom style="medium">
        <color indexed="64"/>
      </bottom>
      <diagonal/>
    </border>
    <border>
      <left/>
      <right/>
      <top style="thin">
        <color theme="4" tint="0.39997558519241921"/>
      </top>
      <bottom style="thin">
        <color theme="4" tint="0.3999755851924192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rgb="FF979991"/>
      </left>
      <right/>
      <top style="thin">
        <color rgb="FF979991"/>
      </top>
      <bottom/>
      <diagonal/>
    </border>
    <border>
      <left style="thin">
        <color rgb="FF979991"/>
      </left>
      <right/>
      <top style="thin">
        <color rgb="FF979991"/>
      </top>
      <bottom style="thin">
        <color rgb="FF979991"/>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rgb="FF8EA9DB"/>
      </bottom>
      <diagonal/>
    </border>
    <border>
      <left style="thin">
        <color indexed="64"/>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diagonal/>
    </border>
    <border>
      <left/>
      <right/>
      <top/>
      <bottom style="thin">
        <color indexed="64"/>
      </bottom>
      <diagonal/>
    </border>
    <border>
      <left style="medium">
        <color rgb="FF4472C4"/>
      </left>
      <right/>
      <top style="medium">
        <color rgb="FF4472C4"/>
      </top>
      <bottom/>
      <diagonal/>
    </border>
    <border>
      <left style="medium">
        <color rgb="FF4472C4"/>
      </left>
      <right/>
      <top/>
      <bottom/>
      <diagonal/>
    </border>
    <border>
      <left/>
      <right/>
      <top style="medium">
        <color rgb="FF4472C4"/>
      </top>
      <bottom/>
      <diagonal/>
    </border>
    <border>
      <left/>
      <right style="medium">
        <color rgb="FF4472C4"/>
      </right>
      <top style="medium">
        <color rgb="FF4472C4"/>
      </top>
      <bottom/>
      <diagonal/>
    </border>
    <border>
      <left/>
      <right style="medium">
        <color rgb="FF4472C4"/>
      </right>
      <top/>
      <bottom/>
      <diagonal/>
    </border>
    <border>
      <left style="medium">
        <color rgb="FF4472C4"/>
      </left>
      <right/>
      <top style="medium">
        <color rgb="FF4472C4"/>
      </top>
      <bottom style="medium">
        <color rgb="FF4472C4"/>
      </bottom>
      <diagonal/>
    </border>
    <border>
      <left/>
      <right/>
      <top style="medium">
        <color rgb="FF4472C4"/>
      </top>
      <bottom style="medium">
        <color rgb="FF4472C4"/>
      </bottom>
      <diagonal/>
    </border>
    <border>
      <left/>
      <right style="medium">
        <color rgb="FF4472C4"/>
      </right>
      <top style="medium">
        <color rgb="FF4472C4"/>
      </top>
      <bottom style="medium">
        <color rgb="FF4472C4"/>
      </bottom>
      <diagonal/>
    </border>
    <border>
      <left style="medium">
        <color rgb="FF4472C4"/>
      </left>
      <right/>
      <top/>
      <bottom style="medium">
        <color rgb="FF4472C4"/>
      </bottom>
      <diagonal/>
    </border>
    <border>
      <left/>
      <right/>
      <top/>
      <bottom style="medium">
        <color rgb="FF4472C4"/>
      </bottom>
      <diagonal/>
    </border>
    <border>
      <left/>
      <right style="medium">
        <color rgb="FF4472C4"/>
      </right>
      <top/>
      <bottom style="medium">
        <color rgb="FF4472C4"/>
      </bottom>
      <diagonal/>
    </border>
    <border>
      <left/>
      <right/>
      <top style="medium">
        <color rgb="FF7F7F7F"/>
      </top>
      <bottom style="medium">
        <color rgb="FF7F7F7F"/>
      </bottom>
      <diagonal/>
    </border>
    <border>
      <left/>
      <right/>
      <top/>
      <bottom style="medium">
        <color rgb="FF7F7F7F"/>
      </bottom>
      <diagonal/>
    </border>
  </borders>
  <cellStyleXfs count="5">
    <xf numFmtId="0" fontId="0" fillId="0" borderId="0"/>
    <xf numFmtId="44" fontId="6" fillId="0" borderId="0" applyFont="0" applyFill="0" applyBorder="0" applyAlignment="0" applyProtection="0"/>
    <xf numFmtId="0" fontId="8" fillId="0" borderId="0" applyNumberFormat="0" applyFill="0" applyBorder="0" applyAlignment="0" applyProtection="0"/>
    <xf numFmtId="0" fontId="12" fillId="0" borderId="0"/>
    <xf numFmtId="44" fontId="6" fillId="0" borderId="0" applyFont="0" applyFill="0" applyBorder="0" applyAlignment="0" applyProtection="0"/>
  </cellStyleXfs>
  <cellXfs count="200">
    <xf numFmtId="0" fontId="0" fillId="0" borderId="0" xfId="0"/>
    <xf numFmtId="0" fontId="0" fillId="0" borderId="1" xfId="0" applyBorder="1" applyAlignment="1">
      <alignment wrapText="1"/>
    </xf>
    <xf numFmtId="0" fontId="0" fillId="0" borderId="1" xfId="0" applyBorder="1"/>
    <xf numFmtId="3" fontId="0" fillId="0" borderId="0" xfId="0" applyNumberFormat="1"/>
    <xf numFmtId="0" fontId="1" fillId="3" borderId="2" xfId="0" applyFont="1" applyFill="1" applyBorder="1" applyAlignment="1">
      <alignment wrapText="1"/>
    </xf>
    <xf numFmtId="0" fontId="0" fillId="3" borderId="0" xfId="0" applyFill="1"/>
    <xf numFmtId="0" fontId="1" fillId="3" borderId="1" xfId="0" applyFont="1" applyFill="1" applyBorder="1" applyAlignment="1">
      <alignment wrapText="1"/>
    </xf>
    <xf numFmtId="0" fontId="1" fillId="3" borderId="1" xfId="0" applyFont="1" applyFill="1" applyBorder="1"/>
    <xf numFmtId="0" fontId="0" fillId="0" borderId="0" xfId="0" applyFill="1"/>
    <xf numFmtId="3" fontId="0" fillId="0" borderId="1" xfId="0" applyNumberFormat="1" applyBorder="1"/>
    <xf numFmtId="3" fontId="0" fillId="0" borderId="1" xfId="0" applyNumberFormat="1" applyFont="1" applyBorder="1"/>
    <xf numFmtId="0" fontId="0" fillId="0" borderId="1" xfId="0" applyBorder="1" applyAlignment="1">
      <alignment vertical="top" wrapText="1"/>
    </xf>
    <xf numFmtId="3" fontId="2" fillId="0" borderId="1" xfId="0" applyNumberFormat="1" applyFont="1" applyBorder="1"/>
    <xf numFmtId="0" fontId="0" fillId="0" borderId="1" xfId="0" applyFill="1" applyBorder="1" applyAlignment="1">
      <alignment wrapText="1"/>
    </xf>
    <xf numFmtId="3" fontId="1" fillId="3" borderId="1" xfId="0" applyNumberFormat="1" applyFont="1" applyFill="1" applyBorder="1"/>
    <xf numFmtId="0" fontId="0" fillId="3" borderId="1" xfId="0" applyFill="1" applyBorder="1"/>
    <xf numFmtId="0" fontId="2" fillId="0" borderId="1" xfId="0" applyFont="1" applyBorder="1" applyAlignment="1">
      <alignment vertical="top" wrapText="1"/>
    </xf>
    <xf numFmtId="3" fontId="3" fillId="0" borderId="1" xfId="0" applyNumberFormat="1" applyFont="1" applyBorder="1"/>
    <xf numFmtId="3" fontId="4" fillId="0" borderId="1" xfId="0" applyNumberFormat="1" applyFont="1" applyBorder="1"/>
    <xf numFmtId="0" fontId="2" fillId="0" borderId="1" xfId="0" applyFont="1" applyBorder="1"/>
    <xf numFmtId="0" fontId="0" fillId="3" borderId="1" xfId="0" applyFill="1" applyBorder="1" applyAlignment="1">
      <alignment vertical="top" wrapText="1"/>
    </xf>
    <xf numFmtId="0" fontId="0" fillId="0" borderId="1" xfId="0" applyFill="1" applyBorder="1"/>
    <xf numFmtId="0" fontId="5" fillId="4" borderId="3" xfId="0" applyFont="1" applyFill="1" applyBorder="1" applyAlignment="1">
      <alignment horizontal="center"/>
    </xf>
    <xf numFmtId="3" fontId="0" fillId="0" borderId="1" xfId="0" applyNumberFormat="1" applyFill="1" applyBorder="1"/>
    <xf numFmtId="0" fontId="5" fillId="4" borderId="4" xfId="0" applyFont="1" applyFill="1" applyBorder="1" applyAlignment="1">
      <alignment horizontal="left" vertical="center"/>
    </xf>
    <xf numFmtId="3" fontId="1" fillId="3" borderId="2" xfId="0" applyNumberFormat="1" applyFont="1" applyFill="1" applyBorder="1" applyAlignment="1">
      <alignment wrapText="1"/>
    </xf>
    <xf numFmtId="0" fontId="1" fillId="2" borderId="0" xfId="0" applyFont="1" applyFill="1"/>
    <xf numFmtId="3" fontId="1" fillId="2" borderId="0" xfId="0" applyNumberFormat="1" applyFont="1" applyFill="1"/>
    <xf numFmtId="0" fontId="0" fillId="0" borderId="2" xfId="0" applyBorder="1"/>
    <xf numFmtId="3" fontId="1" fillId="2" borderId="3" xfId="0" applyNumberFormat="1" applyFont="1" applyFill="1" applyBorder="1" applyAlignment="1">
      <alignment horizontal="center" wrapText="1"/>
    </xf>
    <xf numFmtId="3" fontId="1" fillId="2" borderId="6" xfId="0" applyNumberFormat="1" applyFont="1" applyFill="1" applyBorder="1" applyAlignment="1">
      <alignment horizontal="center" wrapText="1"/>
    </xf>
    <xf numFmtId="3" fontId="1" fillId="2" borderId="7" xfId="0" applyNumberFormat="1" applyFont="1" applyFill="1" applyBorder="1" applyAlignment="1">
      <alignment horizontal="center" wrapText="1"/>
    </xf>
    <xf numFmtId="0" fontId="1" fillId="2" borderId="8" xfId="0" applyFont="1" applyFill="1" applyBorder="1"/>
    <xf numFmtId="3" fontId="1" fillId="2" borderId="8" xfId="0" applyNumberFormat="1" applyFont="1" applyFill="1" applyBorder="1" applyAlignment="1">
      <alignment horizontal="center" wrapText="1"/>
    </xf>
    <xf numFmtId="0" fontId="1" fillId="2" borderId="9" xfId="0" applyFont="1" applyFill="1" applyBorder="1"/>
    <xf numFmtId="3" fontId="1" fillId="2" borderId="11" xfId="0" applyNumberFormat="1" applyFont="1" applyFill="1" applyBorder="1" applyAlignment="1">
      <alignment horizontal="center" wrapText="1"/>
    </xf>
    <xf numFmtId="3" fontId="1" fillId="2" borderId="10" xfId="0" applyNumberFormat="1" applyFont="1" applyFill="1" applyBorder="1" applyAlignment="1">
      <alignment horizontal="center" wrapText="1"/>
    </xf>
    <xf numFmtId="0" fontId="9" fillId="5" borderId="12" xfId="0" applyFont="1" applyFill="1" applyBorder="1" applyAlignment="1">
      <alignment horizontal="left" vertical="center" wrapText="1"/>
    </xf>
    <xf numFmtId="0" fontId="0" fillId="0" borderId="0" xfId="0"/>
    <xf numFmtId="3" fontId="0" fillId="0" borderId="1" xfId="0" applyNumberFormat="1" applyBorder="1"/>
    <xf numFmtId="3" fontId="0" fillId="0" borderId="1" xfId="0" applyNumberFormat="1" applyFill="1" applyBorder="1"/>
    <xf numFmtId="0" fontId="7" fillId="6" borderId="0" xfId="0" applyFont="1" applyFill="1"/>
    <xf numFmtId="0" fontId="1" fillId="7" borderId="0" xfId="0" applyFont="1" applyFill="1" applyAlignment="1">
      <alignment wrapText="1"/>
    </xf>
    <xf numFmtId="164" fontId="1" fillId="7" borderId="0" xfId="1" applyNumberFormat="1" applyFont="1" applyFill="1"/>
    <xf numFmtId="0" fontId="0" fillId="0" borderId="0" xfId="0" applyAlignment="1">
      <alignment wrapText="1"/>
    </xf>
    <xf numFmtId="164" fontId="0" fillId="0" borderId="0" xfId="1" applyNumberFormat="1" applyFont="1"/>
    <xf numFmtId="0" fontId="0" fillId="0" borderId="0" xfId="0" applyAlignment="1">
      <alignment horizontal="left" wrapText="1"/>
    </xf>
    <xf numFmtId="164" fontId="0" fillId="0" borderId="0" xfId="0" applyNumberFormat="1"/>
    <xf numFmtId="0" fontId="1" fillId="7" borderId="0" xfId="0" applyFont="1" applyFill="1" applyAlignment="1">
      <alignment horizontal="left" wrapText="1"/>
    </xf>
    <xf numFmtId="0" fontId="7" fillId="6" borderId="0" xfId="0" applyFont="1" applyFill="1" applyAlignment="1">
      <alignment horizontal="left" wrapText="1"/>
    </xf>
    <xf numFmtId="164" fontId="7" fillId="6" borderId="0" xfId="0" applyNumberFormat="1" applyFont="1" applyFill="1"/>
    <xf numFmtId="0" fontId="11" fillId="0" borderId="13" xfId="0" applyFont="1" applyBorder="1" applyAlignment="1">
      <alignment vertical="center" wrapText="1"/>
    </xf>
    <xf numFmtId="0" fontId="11" fillId="0" borderId="5" xfId="0" applyFont="1" applyBorder="1" applyAlignment="1">
      <alignment vertical="center" wrapText="1"/>
    </xf>
    <xf numFmtId="0" fontId="10" fillId="0" borderId="10" xfId="0" applyFont="1" applyBorder="1" applyAlignment="1">
      <alignment vertical="center" wrapText="1"/>
    </xf>
    <xf numFmtId="0" fontId="10" fillId="0" borderId="14" xfId="0" applyFont="1" applyBorder="1" applyAlignment="1">
      <alignment horizontal="right" vertical="center" wrapText="1"/>
    </xf>
    <xf numFmtId="0" fontId="8" fillId="0" borderId="10" xfId="2" applyBorder="1" applyAlignment="1">
      <alignment vertical="center" wrapText="1"/>
    </xf>
    <xf numFmtId="4" fontId="0" fillId="0" borderId="1" xfId="0" applyNumberFormat="1" applyBorder="1"/>
    <xf numFmtId="0" fontId="13" fillId="8" borderId="15" xfId="3" applyFont="1" applyFill="1" applyBorder="1" applyAlignment="1">
      <alignment horizontal="left" vertical="top" wrapText="1"/>
    </xf>
    <xf numFmtId="0" fontId="14" fillId="9" borderId="15" xfId="3" applyFont="1" applyFill="1" applyBorder="1" applyAlignment="1">
      <alignment horizontal="left" vertical="top" wrapText="1"/>
    </xf>
    <xf numFmtId="0" fontId="12" fillId="0" borderId="0" xfId="3"/>
    <xf numFmtId="0" fontId="13" fillId="0" borderId="16" xfId="3" applyFont="1" applyBorder="1" applyAlignment="1">
      <alignment horizontal="left" vertical="top" wrapText="1"/>
    </xf>
    <xf numFmtId="0" fontId="13" fillId="10" borderId="16" xfId="3" applyFont="1" applyFill="1" applyBorder="1" applyAlignment="1">
      <alignment horizontal="left" vertical="top" wrapText="1"/>
    </xf>
    <xf numFmtId="4" fontId="13" fillId="10" borderId="16" xfId="3" applyNumberFormat="1" applyFont="1" applyFill="1" applyBorder="1" applyAlignment="1">
      <alignment horizontal="right" vertical="top" wrapText="1"/>
    </xf>
    <xf numFmtId="4" fontId="13" fillId="11" borderId="16" xfId="3" applyNumberFormat="1" applyFont="1" applyFill="1" applyBorder="1" applyAlignment="1">
      <alignment horizontal="right" vertical="top" wrapText="1"/>
    </xf>
    <xf numFmtId="4" fontId="12" fillId="0" borderId="0" xfId="3" applyNumberFormat="1"/>
    <xf numFmtId="3" fontId="4" fillId="0" borderId="1" xfId="0" applyNumberFormat="1" applyFont="1" applyBorder="1" applyAlignment="1">
      <alignment horizontal="right" wrapText="1"/>
    </xf>
    <xf numFmtId="0" fontId="0" fillId="0" borderId="0" xfId="0"/>
    <xf numFmtId="0" fontId="0" fillId="0" borderId="1" xfId="0" applyBorder="1" applyAlignment="1">
      <alignment wrapText="1"/>
    </xf>
    <xf numFmtId="3" fontId="0" fillId="0" borderId="0" xfId="0" applyNumberFormat="1"/>
    <xf numFmtId="3" fontId="0" fillId="0" borderId="1" xfId="0" applyNumberFormat="1" applyBorder="1"/>
    <xf numFmtId="3" fontId="3" fillId="0" borderId="1" xfId="0" applyNumberFormat="1" applyFont="1" applyBorder="1"/>
    <xf numFmtId="3" fontId="4" fillId="0" borderId="1" xfId="0" applyNumberFormat="1" applyFont="1" applyBorder="1"/>
    <xf numFmtId="3" fontId="0" fillId="0" borderId="1" xfId="0" applyNumberFormat="1" applyFill="1" applyBorder="1"/>
    <xf numFmtId="4" fontId="0" fillId="0" borderId="1" xfId="0" applyNumberFormat="1" applyBorder="1"/>
    <xf numFmtId="3" fontId="0" fillId="0" borderId="1" xfId="0" applyNumberFormat="1" applyBorder="1" applyAlignment="1">
      <alignment horizontal="right"/>
    </xf>
    <xf numFmtId="3" fontId="0" fillId="0" borderId="1" xfId="0" applyNumberFormat="1" applyFill="1" applyBorder="1" applyAlignment="1">
      <alignment horizontal="right"/>
    </xf>
    <xf numFmtId="3" fontId="0" fillId="0" borderId="1" xfId="0" applyNumberFormat="1" applyBorder="1"/>
    <xf numFmtId="3" fontId="0" fillId="0" borderId="1" xfId="0" applyNumberFormat="1" applyFill="1" applyBorder="1"/>
    <xf numFmtId="164" fontId="0" fillId="0" borderId="0" xfId="0" applyNumberFormat="1"/>
    <xf numFmtId="164" fontId="0" fillId="0" borderId="1" xfId="0" applyNumberFormat="1" applyBorder="1"/>
    <xf numFmtId="0" fontId="0" fillId="0" borderId="1" xfId="0" applyFill="1" applyBorder="1" applyAlignment="1">
      <alignment horizontal="left" wrapText="1"/>
    </xf>
    <xf numFmtId="0" fontId="0" fillId="0" borderId="0" xfId="0"/>
    <xf numFmtId="0" fontId="0" fillId="0" borderId="1" xfId="0" applyBorder="1" applyAlignment="1">
      <alignment wrapText="1"/>
    </xf>
    <xf numFmtId="0" fontId="0" fillId="0" borderId="1" xfId="0" applyBorder="1"/>
    <xf numFmtId="3" fontId="0" fillId="0" borderId="0" xfId="0" applyNumberFormat="1"/>
    <xf numFmtId="3" fontId="0" fillId="0" borderId="1" xfId="0" applyNumberFormat="1" applyBorder="1"/>
    <xf numFmtId="0" fontId="0" fillId="0" borderId="1" xfId="0" applyFill="1" applyBorder="1" applyAlignment="1">
      <alignment wrapText="1"/>
    </xf>
    <xf numFmtId="0" fontId="2" fillId="0" borderId="1" xfId="0" applyFont="1" applyBorder="1"/>
    <xf numFmtId="3" fontId="0" fillId="0" borderId="1" xfId="0" applyNumberFormat="1" applyFill="1" applyBorder="1"/>
    <xf numFmtId="0" fontId="0" fillId="0" borderId="17" xfId="0" applyFill="1" applyBorder="1" applyAlignment="1">
      <alignment wrapText="1"/>
    </xf>
    <xf numFmtId="0" fontId="4" fillId="0" borderId="18" xfId="0" applyFont="1" applyFill="1" applyBorder="1" applyAlignment="1">
      <alignment horizontal="left" vertical="center"/>
    </xf>
    <xf numFmtId="0" fontId="4" fillId="0" borderId="0" xfId="0" applyFont="1" applyFill="1" applyAlignment="1">
      <alignment vertical="center" wrapText="1"/>
    </xf>
    <xf numFmtId="3" fontId="2" fillId="0" borderId="19" xfId="0" applyNumberFormat="1" applyFont="1" applyBorder="1"/>
    <xf numFmtId="10" fontId="19" fillId="0" borderId="1" xfId="0" applyNumberFormat="1" applyFont="1" applyBorder="1" applyAlignment="1">
      <alignment wrapText="1"/>
    </xf>
    <xf numFmtId="165" fontId="19" fillId="0" borderId="1" xfId="0" applyNumberFormat="1" applyFont="1" applyBorder="1" applyAlignment="1">
      <alignment wrapText="1"/>
    </xf>
    <xf numFmtId="0" fontId="19" fillId="0" borderId="1" xfId="0" applyFont="1" applyBorder="1" applyAlignment="1">
      <alignment wrapText="1"/>
    </xf>
    <xf numFmtId="0" fontId="19" fillId="0" borderId="1" xfId="0" applyFont="1" applyBorder="1" applyAlignment="1">
      <alignment horizontal="left" vertical="top" wrapText="1"/>
    </xf>
    <xf numFmtId="0" fontId="2" fillId="0" borderId="1" xfId="0" applyFont="1" applyBorder="1" applyAlignment="1">
      <alignment wrapText="1"/>
    </xf>
    <xf numFmtId="0" fontId="2" fillId="0" borderId="0" xfId="0" applyFont="1"/>
    <xf numFmtId="165" fontId="2" fillId="0" borderId="0" xfId="0" applyNumberFormat="1" applyFont="1"/>
    <xf numFmtId="0" fontId="20" fillId="0" borderId="1" xfId="0" applyFont="1" applyBorder="1" applyAlignment="1">
      <alignment wrapText="1"/>
    </xf>
    <xf numFmtId="165" fontId="20" fillId="0" borderId="1" xfId="0" applyNumberFormat="1" applyFont="1" applyBorder="1" applyAlignment="1">
      <alignment wrapText="1"/>
    </xf>
    <xf numFmtId="0" fontId="21" fillId="0" borderId="0" xfId="0" applyFont="1" applyAlignment="1">
      <alignment wrapText="1"/>
    </xf>
    <xf numFmtId="165" fontId="21" fillId="0" borderId="0" xfId="0" applyNumberFormat="1" applyFont="1" applyAlignment="1">
      <alignment wrapText="1"/>
    </xf>
    <xf numFmtId="0" fontId="0" fillId="0" borderId="0" xfId="0" applyAlignment="1"/>
    <xf numFmtId="49" fontId="16" fillId="0" borderId="0" xfId="0" applyNumberFormat="1" applyFont="1" applyAlignment="1">
      <alignment horizontal="left" vertical="center" wrapText="1"/>
    </xf>
    <xf numFmtId="0" fontId="22" fillId="0" borderId="0" xfId="0" applyFont="1" applyAlignment="1">
      <alignment vertical="center"/>
    </xf>
    <xf numFmtId="0" fontId="23" fillId="0" borderId="20" xfId="0" applyFont="1" applyBorder="1" applyAlignment="1">
      <alignment vertical="center"/>
    </xf>
    <xf numFmtId="0" fontId="23" fillId="0" borderId="0" xfId="0" applyFont="1" applyAlignment="1">
      <alignment vertical="center"/>
    </xf>
    <xf numFmtId="4" fontId="22" fillId="0" borderId="0" xfId="0" applyNumberFormat="1" applyFont="1" applyAlignment="1">
      <alignment horizontal="right" vertical="center"/>
    </xf>
    <xf numFmtId="0" fontId="4" fillId="12" borderId="1" xfId="0" applyFont="1" applyFill="1" applyBorder="1" applyAlignment="1">
      <alignment horizontal="center" vertical="center" wrapText="1"/>
    </xf>
    <xf numFmtId="0" fontId="4" fillId="0" borderId="1" xfId="0" applyFont="1" applyBorder="1" applyAlignment="1">
      <alignment horizontal="left" vertical="top" wrapText="1"/>
    </xf>
    <xf numFmtId="166" fontId="4" fillId="0" borderId="1" xfId="0" applyNumberFormat="1" applyFont="1" applyBorder="1" applyAlignment="1">
      <alignment horizontal="right" vertical="top"/>
    </xf>
    <xf numFmtId="166" fontId="0" fillId="0" borderId="1" xfId="0" applyNumberFormat="1" applyBorder="1" applyAlignment="1">
      <alignment horizontal="right"/>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23" xfId="0" applyFont="1" applyBorder="1" applyAlignment="1">
      <alignment horizontal="left" vertical="top"/>
    </xf>
    <xf numFmtId="0" fontId="4" fillId="0" borderId="24" xfId="0" applyFont="1" applyBorder="1" applyAlignment="1">
      <alignment horizontal="left" vertical="top" wrapText="1"/>
    </xf>
    <xf numFmtId="0" fontId="4" fillId="0" borderId="22" xfId="0" applyFont="1" applyBorder="1" applyAlignment="1">
      <alignment horizontal="left" vertical="top"/>
    </xf>
    <xf numFmtId="0" fontId="4" fillId="0" borderId="18" xfId="0" applyFont="1" applyBorder="1" applyAlignment="1">
      <alignment horizontal="left" vertical="top"/>
    </xf>
    <xf numFmtId="0" fontId="4" fillId="0" borderId="25" xfId="0" applyFont="1" applyBorder="1" applyAlignment="1">
      <alignment horizontal="left" vertical="top"/>
    </xf>
    <xf numFmtId="0" fontId="4" fillId="0" borderId="17" xfId="0" applyFont="1" applyBorder="1" applyAlignment="1">
      <alignment horizontal="left" vertical="top" wrapText="1"/>
    </xf>
    <xf numFmtId="0" fontId="15" fillId="0" borderId="1" xfId="0" applyFont="1" applyBorder="1"/>
    <xf numFmtId="166" fontId="15" fillId="0" borderId="1" xfId="0" applyNumberFormat="1" applyFont="1" applyBorder="1" applyAlignment="1">
      <alignment horizontal="right"/>
    </xf>
    <xf numFmtId="166" fontId="15" fillId="0" borderId="1" xfId="0" applyNumberFormat="1" applyFont="1" applyBorder="1" applyAlignment="1">
      <alignment horizontal="right" vertical="top"/>
    </xf>
    <xf numFmtId="166" fontId="0" fillId="0" borderId="0" xfId="0" applyNumberFormat="1" applyAlignment="1">
      <alignment horizontal="right"/>
    </xf>
    <xf numFmtId="0" fontId="8" fillId="0" borderId="0" xfId="2" applyAlignment="1">
      <alignment vertical="center" wrapText="1"/>
    </xf>
    <xf numFmtId="44" fontId="0" fillId="0" borderId="1" xfId="1" applyFont="1" applyFill="1" applyBorder="1"/>
    <xf numFmtId="4" fontId="0" fillId="0" borderId="0" xfId="0" applyNumberFormat="1"/>
    <xf numFmtId="0" fontId="0" fillId="0" borderId="0" xfId="0"/>
    <xf numFmtId="0" fontId="1" fillId="0" borderId="0" xfId="0" applyFont="1"/>
    <xf numFmtId="0" fontId="1" fillId="0" borderId="0" xfId="0" applyFont="1" applyAlignment="1">
      <alignment horizontal="left" vertical="top" wrapText="1"/>
    </xf>
    <xf numFmtId="2" fontId="1" fillId="0" borderId="0" xfId="0" applyNumberFormat="1" applyFont="1" applyAlignment="1">
      <alignment horizontal="left" vertical="top" wrapText="1"/>
    </xf>
    <xf numFmtId="167" fontId="1" fillId="0" borderId="0" xfId="0" applyNumberFormat="1" applyFont="1" applyAlignment="1">
      <alignment horizontal="left" vertical="top" wrapText="1"/>
    </xf>
    <xf numFmtId="0" fontId="1" fillId="0" borderId="26" xfId="0" applyFont="1" applyBorder="1"/>
    <xf numFmtId="4" fontId="1" fillId="0" borderId="26" xfId="0" applyNumberFormat="1" applyFont="1" applyBorder="1"/>
    <xf numFmtId="4" fontId="1" fillId="0" borderId="26" xfId="0" applyNumberFormat="1" applyFont="1" applyBorder="1" applyAlignment="1">
      <alignment horizontal="right"/>
    </xf>
    <xf numFmtId="2" fontId="1" fillId="0" borderId="26" xfId="0" applyNumberFormat="1" applyFont="1" applyBorder="1" applyAlignment="1">
      <alignment horizontal="right"/>
    </xf>
    <xf numFmtId="0" fontId="1" fillId="0" borderId="26" xfId="0" applyFont="1" applyBorder="1" applyAlignment="1">
      <alignment horizontal="right"/>
    </xf>
    <xf numFmtId="167" fontId="1" fillId="0" borderId="26" xfId="0" applyNumberFormat="1" applyFont="1" applyBorder="1"/>
    <xf numFmtId="4" fontId="0" fillId="0" borderId="0" xfId="0" applyNumberFormat="1" applyAlignment="1">
      <alignment horizontal="right"/>
    </xf>
    <xf numFmtId="2" fontId="0" fillId="0" borderId="0" xfId="0" applyNumberFormat="1" applyAlignment="1">
      <alignment horizontal="right"/>
    </xf>
    <xf numFmtId="0" fontId="0" fillId="0" borderId="0" xfId="0" applyAlignment="1">
      <alignment horizontal="right"/>
    </xf>
    <xf numFmtId="167" fontId="0" fillId="0" borderId="0" xfId="0" applyNumberFormat="1"/>
    <xf numFmtId="4" fontId="0" fillId="3" borderId="0" xfId="0" applyNumberFormat="1" applyFill="1"/>
    <xf numFmtId="4" fontId="0" fillId="3" borderId="0" xfId="0" applyNumberFormat="1" applyFill="1" applyAlignment="1">
      <alignment horizontal="right"/>
    </xf>
    <xf numFmtId="2" fontId="0" fillId="3" borderId="0" xfId="0" applyNumberFormat="1" applyFill="1" applyAlignment="1">
      <alignment horizontal="right"/>
    </xf>
    <xf numFmtId="0" fontId="0" fillId="3" borderId="0" xfId="0" applyFill="1" applyAlignment="1">
      <alignment horizontal="right"/>
    </xf>
    <xf numFmtId="167" fontId="0" fillId="3" borderId="0" xfId="0" applyNumberFormat="1" applyFill="1"/>
    <xf numFmtId="0" fontId="25" fillId="13" borderId="0" xfId="0" applyFont="1" applyFill="1" applyAlignment="1">
      <alignment horizontal="center" vertical="center" wrapText="1"/>
    </xf>
    <xf numFmtId="0" fontId="25" fillId="13" borderId="29" xfId="0" applyFont="1" applyFill="1" applyBorder="1" applyAlignment="1">
      <alignment horizontal="center" vertical="center" wrapText="1"/>
    </xf>
    <xf numFmtId="0" fontId="25" fillId="13" borderId="30" xfId="0" applyFont="1" applyFill="1" applyBorder="1" applyAlignment="1">
      <alignment horizontal="center" vertical="center" wrapText="1"/>
    </xf>
    <xf numFmtId="0" fontId="25" fillId="13" borderId="31" xfId="0" applyFont="1" applyFill="1" applyBorder="1" applyAlignment="1">
      <alignment horizontal="center" vertical="center" wrapText="1"/>
    </xf>
    <xf numFmtId="0" fontId="0" fillId="0" borderId="32" xfId="0" applyBorder="1" applyAlignment="1">
      <alignment horizontal="left"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28" xfId="0" applyBorder="1" applyAlignment="1">
      <alignment horizontal="left" vertical="center" wrapText="1"/>
    </xf>
    <xf numFmtId="0" fontId="0" fillId="0" borderId="0" xfId="0" applyAlignment="1">
      <alignment horizontal="center" vertical="center" wrapText="1"/>
    </xf>
    <xf numFmtId="0" fontId="0" fillId="0" borderId="31" xfId="0" applyBorder="1" applyAlignment="1">
      <alignment horizontal="center" vertical="center" wrapText="1"/>
    </xf>
    <xf numFmtId="0" fontId="25" fillId="13" borderId="32" xfId="0" applyFont="1" applyFill="1" applyBorder="1" applyAlignment="1">
      <alignment horizontal="left" vertical="center" wrapText="1"/>
    </xf>
    <xf numFmtId="0" fontId="25" fillId="13" borderId="33" xfId="0" applyFont="1" applyFill="1" applyBorder="1" applyAlignment="1">
      <alignment horizontal="center" vertical="center" wrapText="1"/>
    </xf>
    <xf numFmtId="0" fontId="25" fillId="13" borderId="34" xfId="0" applyFont="1" applyFill="1" applyBorder="1" applyAlignment="1">
      <alignment horizontal="center" vertical="center" wrapText="1"/>
    </xf>
    <xf numFmtId="0" fontId="1" fillId="0" borderId="38" xfId="0" applyFont="1" applyBorder="1" applyAlignment="1">
      <alignment vertical="center" wrapText="1"/>
    </xf>
    <xf numFmtId="0" fontId="24" fillId="0" borderId="39" xfId="0" applyFont="1" applyBorder="1" applyAlignment="1">
      <alignment vertical="center" wrapText="1"/>
    </xf>
    <xf numFmtId="0" fontId="4" fillId="0" borderId="39" xfId="0" applyFont="1" applyBorder="1" applyAlignment="1">
      <alignment vertical="center" wrapText="1"/>
    </xf>
    <xf numFmtId="0" fontId="0" fillId="0" borderId="0" xfId="0" applyAlignment="1">
      <alignment vertical="center" wrapText="1"/>
    </xf>
    <xf numFmtId="0" fontId="24" fillId="0" borderId="0" xfId="0" applyFont="1" applyAlignment="1">
      <alignment vertical="center" wrapText="1"/>
    </xf>
    <xf numFmtId="0" fontId="4" fillId="0" borderId="0" xfId="0" applyFont="1" applyAlignment="1">
      <alignment vertical="center" wrapText="1"/>
    </xf>
    <xf numFmtId="0" fontId="24" fillId="0" borderId="38" xfId="0" applyFont="1" applyBorder="1" applyAlignment="1">
      <alignment vertical="center" wrapText="1"/>
    </xf>
    <xf numFmtId="0" fontId="4" fillId="0" borderId="38" xfId="0" applyFont="1" applyBorder="1" applyAlignment="1">
      <alignment vertical="center" wrapText="1"/>
    </xf>
    <xf numFmtId="3" fontId="0" fillId="0" borderId="0" xfId="0" applyNumberFormat="1"/>
    <xf numFmtId="3" fontId="0" fillId="0" borderId="0" xfId="0" applyNumberFormat="1"/>
    <xf numFmtId="3" fontId="0" fillId="0" borderId="0" xfId="0" applyNumberFormat="1"/>
    <xf numFmtId="3" fontId="0" fillId="0" borderId="0" xfId="0" applyNumberFormat="1"/>
    <xf numFmtId="3" fontId="0" fillId="0" borderId="0" xfId="0" applyNumberFormat="1"/>
    <xf numFmtId="3" fontId="0" fillId="0" borderId="0" xfId="0" applyNumberFormat="1"/>
    <xf numFmtId="0" fontId="18" fillId="0" borderId="0" xfId="0" applyFont="1" applyAlignment="1">
      <alignment horizontal="justify" vertical="center"/>
    </xf>
    <xf numFmtId="0" fontId="26" fillId="0" borderId="0" xfId="0" applyFont="1" applyAlignment="1">
      <alignment horizontal="justify" vertical="center"/>
    </xf>
    <xf numFmtId="0" fontId="28" fillId="0" borderId="0" xfId="0" applyFont="1" applyAlignment="1">
      <alignment horizontal="justify" vertical="center"/>
    </xf>
    <xf numFmtId="3" fontId="0" fillId="0" borderId="1" xfId="0" applyNumberFormat="1" applyFill="1" applyBorder="1"/>
    <xf numFmtId="3" fontId="1" fillId="3" borderId="1" xfId="0" applyNumberFormat="1" applyFont="1" applyFill="1" applyBorder="1" applyAlignment="1">
      <alignment vertical="center"/>
    </xf>
    <xf numFmtId="3" fontId="1" fillId="2" borderId="4" xfId="0" applyNumberFormat="1" applyFont="1" applyFill="1" applyBorder="1" applyAlignment="1">
      <alignment horizontal="center" wrapText="1"/>
    </xf>
    <xf numFmtId="3" fontId="1" fillId="2" borderId="5" xfId="0" applyNumberFormat="1" applyFont="1" applyFill="1" applyBorder="1" applyAlignment="1">
      <alignment horizontal="center" wrapText="1"/>
    </xf>
    <xf numFmtId="3" fontId="0" fillId="0" borderId="19" xfId="0" applyNumberFormat="1" applyBorder="1" applyAlignment="1">
      <alignment horizontal="right" vertical="center"/>
    </xf>
    <xf numFmtId="3" fontId="0" fillId="0" borderId="2" xfId="0" applyNumberFormat="1" applyBorder="1" applyAlignment="1">
      <alignment horizontal="right" vertical="center"/>
    </xf>
    <xf numFmtId="3" fontId="0" fillId="0" borderId="19" xfId="0" applyNumberFormat="1" applyFill="1" applyBorder="1" applyAlignment="1">
      <alignment horizontal="right" vertical="center"/>
    </xf>
    <xf numFmtId="3" fontId="0" fillId="0" borderId="17" xfId="0" applyNumberFormat="1" applyFill="1" applyBorder="1" applyAlignment="1">
      <alignment horizontal="right" vertical="center"/>
    </xf>
    <xf numFmtId="3" fontId="0" fillId="0" borderId="2" xfId="0" applyNumberFormat="1" applyFill="1" applyBorder="1" applyAlignment="1">
      <alignment horizontal="right" vertical="center"/>
    </xf>
    <xf numFmtId="0" fontId="25" fillId="13" borderId="27" xfId="0" applyFont="1" applyFill="1" applyBorder="1" applyAlignment="1">
      <alignment horizontal="left" vertical="center" wrapText="1"/>
    </xf>
    <xf numFmtId="0" fontId="25" fillId="13" borderId="35" xfId="0" applyFont="1" applyFill="1" applyBorder="1" applyAlignment="1">
      <alignment horizontal="left" vertical="center" wrapText="1"/>
    </xf>
    <xf numFmtId="0" fontId="0" fillId="0" borderId="29" xfId="0" applyBorder="1" applyAlignment="1">
      <alignment horizontal="center" vertical="center" wrapText="1"/>
    </xf>
    <xf numFmtId="0" fontId="0" fillId="0" borderId="36" xfId="0" applyBorder="1" applyAlignment="1">
      <alignment horizontal="center" vertical="center" wrapText="1"/>
    </xf>
    <xf numFmtId="0" fontId="0" fillId="0" borderId="30" xfId="0" applyBorder="1" applyAlignment="1">
      <alignment horizontal="center" vertical="center" wrapText="1"/>
    </xf>
    <xf numFmtId="0" fontId="0" fillId="0" borderId="37" xfId="0" applyBorder="1" applyAlignment="1">
      <alignment horizontal="center" vertical="center" wrapText="1"/>
    </xf>
    <xf numFmtId="0" fontId="4" fillId="12" borderId="19" xfId="0" applyFont="1" applyFill="1" applyBorder="1" applyAlignment="1">
      <alignment horizontal="center" vertical="center" wrapText="1"/>
    </xf>
    <xf numFmtId="0" fontId="4" fillId="12" borderId="2" xfId="0" applyFont="1" applyFill="1" applyBorder="1" applyAlignment="1">
      <alignment horizontal="center" vertical="center" wrapText="1"/>
    </xf>
    <xf numFmtId="166" fontId="4" fillId="12" borderId="19" xfId="0" applyNumberFormat="1" applyFont="1" applyFill="1" applyBorder="1" applyAlignment="1">
      <alignment horizontal="center" vertical="center" wrapText="1"/>
    </xf>
    <xf numFmtId="166" fontId="4" fillId="12" borderId="2" xfId="0" applyNumberFormat="1" applyFont="1" applyFill="1" applyBorder="1" applyAlignment="1">
      <alignment horizontal="center" vertical="center" wrapText="1"/>
    </xf>
    <xf numFmtId="0" fontId="4" fillId="12" borderId="21" xfId="0" applyFont="1" applyFill="1" applyBorder="1" applyAlignment="1">
      <alignment horizontal="center" vertical="center" wrapText="1"/>
    </xf>
    <xf numFmtId="0" fontId="4" fillId="12" borderId="0" xfId="0" applyFont="1" applyFill="1" applyAlignment="1">
      <alignment horizontal="center" vertical="center" wrapText="1"/>
    </xf>
  </cellXfs>
  <cellStyles count="5">
    <cellStyle name="Hyperlink" xfId="2" builtinId="8"/>
    <cellStyle name="Standaard" xfId="0" builtinId="0"/>
    <cellStyle name="Standaard 2" xfId="3" xr:uid="{598F62C1-C04E-4CC7-AC29-9E5B0F688005}"/>
    <cellStyle name="Valuta" xfId="1" builtinId="4"/>
    <cellStyle name="Valuta 2" xfId="4" xr:uid="{466A93A4-6BF0-4FC1-9AF4-22F8373E3F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Bohez Hannah" id="{868A2DA6-96FC-4D07-8DD2-23E8A2644551}" userId="S::hannah.bohez@vlaanderen.be::7a7552e0-5000-486c-b606-b3ab3811bfb5"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0-03-24T18:01:13.19" personId="{868A2DA6-96FC-4D07-8DD2-23E8A2644551}" id="{8F55BC8B-DA11-4D68-A133-A2F252ED4E47}">
    <text>1= energiebesparing / 2= elektrische besparing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b.be/sites/default/files/Projectsubsidies-ActieplanEE-Oproep2019.pdf" TargetMode="External"/><Relationship Id="rId2" Type="http://schemas.openxmlformats.org/officeDocument/2006/relationships/hyperlink" Target="https://www.veb.be/sites/default/files/Toegekende%20projectsubsidies%202018.pdf" TargetMode="External"/><Relationship Id="rId1" Type="http://schemas.openxmlformats.org/officeDocument/2006/relationships/hyperlink" Target="https://www.veb.be/sites/default/files/Projectsubsidies_actieplanEE_2017.pdf"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eur03.safelinks.protection.outlook.com/?url=https%3A%2F%2Fwww.vlaanderen.be%2Fcjm%2Fnl%2Fsectorale-prioriteiten&amp;data=02%7C01%7Cgwenny.vanhaecke%40vlaanderen.be%7Cd8a9a8b46b044571c15108d85f00bcb7%7C0c0338a695614ee8b8d64e89cbd520a0%7C0%7C0%7C637363804057855369&amp;sdata=Z4C8aa%2FlIQAKZ3JPWrMmIJobgcnYaqmPsrZybmDrCmM%3D&amp;reserved=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800E5-B78F-42B4-A5AE-F7756371A73A}">
  <dimension ref="A1:XFD87"/>
  <sheetViews>
    <sheetView tabSelected="1" zoomScale="80" zoomScaleNormal="80" workbookViewId="0">
      <pane xSplit="3" ySplit="3" topLeftCell="D4" activePane="bottomRight" state="frozen"/>
      <selection pane="topRight" activeCell="D1" sqref="D1"/>
      <selection pane="bottomLeft" activeCell="A4" sqref="A4"/>
      <selection pane="bottomRight" activeCell="E18" sqref="E18"/>
    </sheetView>
  </sheetViews>
  <sheetFormatPr defaultRowHeight="15" x14ac:dyDescent="0.25"/>
  <cols>
    <col min="1" max="1" width="74.42578125" bestFit="1" customWidth="1"/>
    <col min="2" max="2" width="23.42578125" customWidth="1"/>
    <col min="3" max="3" width="19.5703125" style="3" customWidth="1"/>
    <col min="4" max="4" width="17.5703125" customWidth="1"/>
    <col min="5" max="5" width="17.140625" customWidth="1"/>
    <col min="6" max="17" width="19.5703125" style="3" customWidth="1"/>
  </cols>
  <sheetData>
    <row r="1" spans="1:17" ht="27" thickBot="1" x14ac:dyDescent="0.45">
      <c r="A1" s="24" t="s">
        <v>119</v>
      </c>
      <c r="B1" s="22"/>
      <c r="C1" s="22"/>
      <c r="D1" s="22"/>
      <c r="E1" s="22"/>
      <c r="F1" s="22"/>
      <c r="G1" s="22"/>
      <c r="H1" s="22"/>
      <c r="I1" s="22"/>
      <c r="J1" s="22"/>
      <c r="K1" s="22"/>
      <c r="L1" s="22"/>
      <c r="M1" s="22"/>
      <c r="N1" s="22"/>
      <c r="O1" s="22"/>
      <c r="P1" s="22"/>
      <c r="Q1" s="22"/>
    </row>
    <row r="2" spans="1:17" s="8" customFormat="1" ht="60.75" thickBot="1" x14ac:dyDescent="0.3">
      <c r="A2" s="32" t="s">
        <v>95</v>
      </c>
      <c r="B2" s="33" t="s">
        <v>86</v>
      </c>
      <c r="C2" s="33" t="s">
        <v>85</v>
      </c>
      <c r="D2" s="181" t="s">
        <v>105</v>
      </c>
      <c r="E2" s="182"/>
      <c r="F2" s="181" t="s">
        <v>97</v>
      </c>
      <c r="G2" s="182"/>
      <c r="H2" s="181" t="s">
        <v>98</v>
      </c>
      <c r="I2" s="182"/>
      <c r="J2" s="181" t="s">
        <v>99</v>
      </c>
      <c r="K2" s="182"/>
      <c r="L2" s="181" t="s">
        <v>100</v>
      </c>
      <c r="M2" s="182"/>
      <c r="N2" s="181" t="s">
        <v>101</v>
      </c>
      <c r="O2" s="182"/>
      <c r="P2" s="181" t="s">
        <v>102</v>
      </c>
      <c r="Q2" s="182"/>
    </row>
    <row r="3" spans="1:17" s="8" customFormat="1" ht="15.75" thickBot="1" x14ac:dyDescent="0.3">
      <c r="A3" s="34"/>
      <c r="B3" s="35"/>
      <c r="C3" s="36"/>
      <c r="D3" s="30" t="s">
        <v>103</v>
      </c>
      <c r="E3" s="31" t="s">
        <v>104</v>
      </c>
      <c r="F3" s="29" t="s">
        <v>103</v>
      </c>
      <c r="G3" s="31" t="s">
        <v>104</v>
      </c>
      <c r="H3" s="29" t="s">
        <v>103</v>
      </c>
      <c r="I3" s="31" t="s">
        <v>104</v>
      </c>
      <c r="J3" s="29" t="s">
        <v>103</v>
      </c>
      <c r="K3" s="31" t="s">
        <v>104</v>
      </c>
      <c r="L3" s="29" t="s">
        <v>103</v>
      </c>
      <c r="M3" s="31" t="s">
        <v>104</v>
      </c>
      <c r="N3" s="29" t="s">
        <v>103</v>
      </c>
      <c r="O3" s="31" t="s">
        <v>104</v>
      </c>
      <c r="P3" s="30" t="s">
        <v>103</v>
      </c>
      <c r="Q3" s="31" t="s">
        <v>104</v>
      </c>
    </row>
    <row r="4" spans="1:17" x14ac:dyDescent="0.25">
      <c r="A4" s="4" t="s">
        <v>0</v>
      </c>
      <c r="B4" s="4"/>
      <c r="C4" s="25">
        <f>SUM(C5:C15)</f>
        <v>81725000</v>
      </c>
      <c r="D4" s="25">
        <f t="shared" ref="D4:Q4" si="0">SUM(D5:D8)</f>
        <v>66456991.060000002</v>
      </c>
      <c r="E4" s="25">
        <f t="shared" si="0"/>
        <v>33500339.549999997</v>
      </c>
      <c r="F4" s="25">
        <f t="shared" si="0"/>
        <v>9345303.6600000001</v>
      </c>
      <c r="G4" s="25">
        <f t="shared" si="0"/>
        <v>3548352.04</v>
      </c>
      <c r="H4" s="25">
        <f t="shared" si="0"/>
        <v>21332025.579999998</v>
      </c>
      <c r="I4" s="25">
        <f t="shared" si="0"/>
        <v>8990876.5599999987</v>
      </c>
      <c r="J4" s="25">
        <f t="shared" si="0"/>
        <v>21004227.990000002</v>
      </c>
      <c r="K4" s="25">
        <f t="shared" si="0"/>
        <v>7545600.2300000004</v>
      </c>
      <c r="L4" s="25">
        <f t="shared" si="0"/>
        <v>14093078.470000001</v>
      </c>
      <c r="M4" s="25">
        <f t="shared" si="0"/>
        <v>8172616.6100000003</v>
      </c>
      <c r="N4" s="25">
        <f t="shared" si="0"/>
        <v>8997765.2400000002</v>
      </c>
      <c r="O4" s="25">
        <f t="shared" si="0"/>
        <v>3188760.0300000003</v>
      </c>
      <c r="P4" s="25">
        <f t="shared" si="0"/>
        <v>5048274.6100000003</v>
      </c>
      <c r="Q4" s="25">
        <f t="shared" si="0"/>
        <v>2029134.08</v>
      </c>
    </row>
    <row r="5" spans="1:17" x14ac:dyDescent="0.25">
      <c r="A5" s="1" t="s">
        <v>76</v>
      </c>
      <c r="B5" s="1" t="s">
        <v>73</v>
      </c>
      <c r="C5" s="10">
        <v>48098000</v>
      </c>
      <c r="D5" s="85">
        <f>SUM(F5,H5,J5,L5,N5,P5)</f>
        <v>48098000</v>
      </c>
      <c r="E5" s="85">
        <f>SUM(G5,I5,K5,M5,O5,Q5)</f>
        <v>25162822.949999999</v>
      </c>
      <c r="F5" s="85">
        <v>5257663.92</v>
      </c>
      <c r="G5" s="85">
        <v>2321823.19</v>
      </c>
      <c r="H5" s="85">
        <v>16228343.58</v>
      </c>
      <c r="I5" s="85">
        <v>7432159.0199999996</v>
      </c>
      <c r="J5" s="85">
        <v>10561424.74</v>
      </c>
      <c r="K5" s="85">
        <v>4971460.26</v>
      </c>
      <c r="L5" s="85">
        <v>8995913.7300000004</v>
      </c>
      <c r="M5" s="85">
        <v>6835813.1900000004</v>
      </c>
      <c r="N5" s="85">
        <v>5400022.7400000002</v>
      </c>
      <c r="O5" s="85">
        <v>2500877.1800000002</v>
      </c>
      <c r="P5" s="85">
        <v>1654631.29</v>
      </c>
      <c r="Q5" s="85">
        <v>1100690.1100000001</v>
      </c>
    </row>
    <row r="6" spans="1:17" ht="30" x14ac:dyDescent="0.25">
      <c r="A6" s="1" t="s">
        <v>77</v>
      </c>
      <c r="B6" s="1" t="s">
        <v>74</v>
      </c>
      <c r="C6" s="9">
        <v>13527000</v>
      </c>
      <c r="D6" s="9"/>
      <c r="E6" s="9"/>
      <c r="F6" s="174">
        <v>636451.24</v>
      </c>
      <c r="G6" s="9"/>
      <c r="H6" s="170">
        <v>1653861</v>
      </c>
      <c r="I6" s="9"/>
      <c r="J6" s="173">
        <v>5806691.5099999998</v>
      </c>
      <c r="K6" s="9"/>
      <c r="L6" s="175">
        <v>2738399.74</v>
      </c>
      <c r="M6" s="9"/>
      <c r="N6" s="172">
        <v>2074586</v>
      </c>
      <c r="O6" s="9"/>
      <c r="P6" s="171">
        <v>478695</v>
      </c>
      <c r="Q6" s="9"/>
    </row>
    <row r="7" spans="1:17" ht="30" x14ac:dyDescent="0.25">
      <c r="A7" s="11" t="s">
        <v>78</v>
      </c>
      <c r="B7" s="11" t="s">
        <v>75</v>
      </c>
      <c r="C7" s="9">
        <v>25000</v>
      </c>
      <c r="D7" s="9">
        <v>25000</v>
      </c>
      <c r="E7" s="9">
        <v>25000</v>
      </c>
      <c r="F7" s="9"/>
      <c r="G7" s="9"/>
      <c r="H7" s="9"/>
      <c r="I7" s="9"/>
      <c r="J7" s="9"/>
      <c r="K7" s="9"/>
      <c r="L7" s="9"/>
      <c r="M7" s="9"/>
      <c r="N7" s="9"/>
      <c r="O7" s="9"/>
      <c r="P7" s="9"/>
      <c r="Q7" s="9"/>
    </row>
    <row r="8" spans="1:17" x14ac:dyDescent="0.25">
      <c r="A8" s="1" t="s">
        <v>76</v>
      </c>
      <c r="B8" t="s">
        <v>80</v>
      </c>
      <c r="C8" s="10">
        <v>18500000</v>
      </c>
      <c r="D8" s="92">
        <v>18333991.060000002</v>
      </c>
      <c r="E8" s="92">
        <v>8312516.5999999996</v>
      </c>
      <c r="F8" s="92">
        <v>3451188.5</v>
      </c>
      <c r="G8" s="92">
        <v>1226528.8500000001</v>
      </c>
      <c r="H8" s="92">
        <v>3449821</v>
      </c>
      <c r="I8" s="92">
        <v>1558717.54</v>
      </c>
      <c r="J8" s="92">
        <v>4636111.74</v>
      </c>
      <c r="K8" s="92">
        <v>2574139.9700000002</v>
      </c>
      <c r="L8" s="92">
        <v>2358765</v>
      </c>
      <c r="M8" s="92">
        <v>1336803.42</v>
      </c>
      <c r="N8" s="92">
        <v>1523156.5</v>
      </c>
      <c r="O8" s="92">
        <v>687882.85</v>
      </c>
      <c r="P8" s="92">
        <v>2914948.3200000003</v>
      </c>
      <c r="Q8" s="92">
        <v>928443.97</v>
      </c>
    </row>
    <row r="9" spans="1:17" s="66" customFormat="1" x14ac:dyDescent="0.25">
      <c r="A9" s="80" t="s">
        <v>249</v>
      </c>
      <c r="B9" s="86" t="s">
        <v>84</v>
      </c>
      <c r="C9" s="185">
        <v>1575000</v>
      </c>
      <c r="D9" s="85">
        <v>3875</v>
      </c>
      <c r="E9" s="85">
        <v>3875</v>
      </c>
      <c r="F9" s="85"/>
      <c r="G9" s="85"/>
      <c r="H9" s="85"/>
      <c r="I9" s="85"/>
      <c r="J9" s="85"/>
      <c r="K9" s="85"/>
      <c r="L9" s="85"/>
      <c r="M9" s="85"/>
      <c r="N9" s="85"/>
      <c r="O9" s="85"/>
      <c r="P9" s="85"/>
      <c r="Q9" s="85"/>
    </row>
    <row r="10" spans="1:17" s="66" customFormat="1" x14ac:dyDescent="0.25">
      <c r="A10" s="86" t="s">
        <v>250</v>
      </c>
      <c r="B10" s="86" t="s">
        <v>84</v>
      </c>
      <c r="C10" s="186"/>
      <c r="D10" s="85">
        <v>343648</v>
      </c>
      <c r="E10" s="85">
        <v>137460</v>
      </c>
      <c r="F10" s="85">
        <v>49731</v>
      </c>
      <c r="G10" s="85">
        <v>19892</v>
      </c>
      <c r="H10" s="85">
        <v>49849</v>
      </c>
      <c r="I10" s="85">
        <v>19940</v>
      </c>
      <c r="J10" s="84">
        <v>97039</v>
      </c>
      <c r="K10" s="85">
        <v>38816</v>
      </c>
      <c r="L10" s="85">
        <v>97170</v>
      </c>
      <c r="M10" s="85">
        <v>38868</v>
      </c>
      <c r="N10" s="85">
        <v>49859</v>
      </c>
      <c r="O10" s="85">
        <v>19944</v>
      </c>
      <c r="P10" s="85">
        <v>0</v>
      </c>
      <c r="Q10" s="85"/>
    </row>
    <row r="11" spans="1:17" s="66" customFormat="1" x14ac:dyDescent="0.25">
      <c r="A11" s="86" t="s">
        <v>251</v>
      </c>
      <c r="B11" s="86" t="s">
        <v>84</v>
      </c>
      <c r="C11" s="186"/>
      <c r="D11" s="85">
        <v>49475</v>
      </c>
      <c r="E11" s="85">
        <v>47560</v>
      </c>
      <c r="F11" s="85">
        <v>10332</v>
      </c>
      <c r="G11" s="85">
        <v>10332</v>
      </c>
      <c r="H11" s="85">
        <v>5708</v>
      </c>
      <c r="I11" s="85">
        <v>5708</v>
      </c>
      <c r="J11" s="85">
        <v>6630</v>
      </c>
      <c r="K11" s="85">
        <v>6545</v>
      </c>
      <c r="L11" s="85">
        <v>8680</v>
      </c>
      <c r="M11" s="85">
        <v>8350</v>
      </c>
      <c r="N11" s="85">
        <v>10625</v>
      </c>
      <c r="O11" s="85">
        <v>10625</v>
      </c>
      <c r="P11" s="85">
        <v>7500</v>
      </c>
      <c r="Q11" s="85">
        <v>6000</v>
      </c>
    </row>
    <row r="12" spans="1:17" s="66" customFormat="1" x14ac:dyDescent="0.25">
      <c r="A12" s="89" t="s">
        <v>252</v>
      </c>
      <c r="B12" s="86" t="s">
        <v>84</v>
      </c>
      <c r="C12" s="186"/>
      <c r="D12" s="88">
        <v>374414</v>
      </c>
      <c r="E12" s="85">
        <v>336972</v>
      </c>
      <c r="F12" s="85"/>
      <c r="G12" s="85"/>
      <c r="H12" s="85"/>
      <c r="I12" s="85"/>
      <c r="J12" s="85"/>
      <c r="K12" s="85"/>
      <c r="L12" s="85"/>
      <c r="M12" s="85"/>
      <c r="N12" s="85"/>
      <c r="O12" s="85"/>
      <c r="P12" s="85"/>
      <c r="Q12" s="85"/>
    </row>
    <row r="13" spans="1:17" s="66" customFormat="1" x14ac:dyDescent="0.25">
      <c r="A13" s="90" t="s">
        <v>253</v>
      </c>
      <c r="B13" s="86" t="s">
        <v>84</v>
      </c>
      <c r="C13" s="186"/>
      <c r="D13" s="85"/>
      <c r="E13" s="85"/>
      <c r="F13" s="85"/>
      <c r="G13" s="85"/>
      <c r="H13" s="85"/>
      <c r="I13" s="85"/>
      <c r="J13" s="85"/>
      <c r="K13" s="85"/>
      <c r="L13" s="85"/>
      <c r="M13" s="85"/>
      <c r="N13" s="85"/>
      <c r="O13" s="85"/>
      <c r="P13" s="85"/>
      <c r="Q13" s="85"/>
    </row>
    <row r="14" spans="1:17" s="66" customFormat="1" ht="45" x14ac:dyDescent="0.25">
      <c r="A14" s="91" t="s">
        <v>254</v>
      </c>
      <c r="B14" s="86" t="s">
        <v>84</v>
      </c>
      <c r="C14" s="186"/>
      <c r="D14" s="85">
        <v>399986</v>
      </c>
      <c r="E14" s="85">
        <v>319988</v>
      </c>
      <c r="F14" s="85"/>
      <c r="G14" s="85"/>
      <c r="H14" s="85">
        <v>136893</v>
      </c>
      <c r="I14" s="85">
        <v>109514</v>
      </c>
      <c r="J14" s="85">
        <v>205093</v>
      </c>
      <c r="K14" s="85">
        <v>164074</v>
      </c>
      <c r="L14" s="85"/>
      <c r="M14" s="85"/>
      <c r="N14" s="85"/>
      <c r="O14" s="85"/>
      <c r="P14" s="85">
        <v>58000</v>
      </c>
      <c r="Q14" s="85">
        <v>46400</v>
      </c>
    </row>
    <row r="15" spans="1:17" x14ac:dyDescent="0.25">
      <c r="A15" s="86" t="s">
        <v>255</v>
      </c>
      <c r="B15" s="86" t="s">
        <v>84</v>
      </c>
      <c r="C15" s="187"/>
      <c r="D15" s="85">
        <v>155385</v>
      </c>
      <c r="E15" s="85"/>
      <c r="F15" s="85"/>
      <c r="G15" s="85"/>
      <c r="H15" s="85"/>
      <c r="I15" s="85"/>
      <c r="J15" s="85">
        <v>155385</v>
      </c>
      <c r="K15" s="85"/>
      <c r="L15" s="85"/>
      <c r="M15" s="85"/>
      <c r="N15" s="85"/>
      <c r="O15" s="85"/>
      <c r="P15" s="85"/>
      <c r="Q15" s="85"/>
    </row>
    <row r="16" spans="1:17" s="8" customFormat="1" x14ac:dyDescent="0.25">
      <c r="A16" s="6" t="s">
        <v>1</v>
      </c>
      <c r="B16" s="6"/>
      <c r="C16" s="180">
        <f>SUM(C17:C22)</f>
        <v>53847170</v>
      </c>
      <c r="D16" s="14">
        <f>SUM(D17:D22)</f>
        <v>26336688</v>
      </c>
      <c r="E16" s="14">
        <f>SUM(E17:E22)</f>
        <v>8094902</v>
      </c>
      <c r="F16" s="14">
        <f t="shared" ref="F16" si="1">SUM(F17:F22)</f>
        <v>17034000</v>
      </c>
      <c r="G16" s="14">
        <f t="shared" ref="G16:J16" si="2">SUM(G17:G22)</f>
        <v>924000</v>
      </c>
      <c r="H16" s="14">
        <f t="shared" si="2"/>
        <v>2406000</v>
      </c>
      <c r="I16" s="14">
        <f t="shared" si="2"/>
        <v>616000</v>
      </c>
      <c r="J16" s="14">
        <f t="shared" si="2"/>
        <v>314000</v>
      </c>
      <c r="K16" s="14">
        <f t="shared" ref="K16:N16" si="3">SUM(K17:K22)</f>
        <v>314000</v>
      </c>
      <c r="L16" s="14">
        <f t="shared" si="3"/>
        <v>660000</v>
      </c>
      <c r="M16" s="14">
        <f t="shared" si="3"/>
        <v>330000</v>
      </c>
      <c r="N16" s="14">
        <f t="shared" si="3"/>
        <v>0</v>
      </c>
      <c r="O16" s="14">
        <f t="shared" ref="O16" si="4">SUM(O17:O22)</f>
        <v>0</v>
      </c>
      <c r="P16" s="14">
        <f>SUM(P17:P22)</f>
        <v>0</v>
      </c>
      <c r="Q16" s="14">
        <f>SUM(Q17:Q22)</f>
        <v>0</v>
      </c>
    </row>
    <row r="17" spans="1:17 16371:16384" x14ac:dyDescent="0.25">
      <c r="A17" s="1" t="s">
        <v>2</v>
      </c>
      <c r="B17" s="1" t="s">
        <v>38</v>
      </c>
      <c r="C17" s="77">
        <v>37900000</v>
      </c>
      <c r="D17" s="77">
        <v>20414000</v>
      </c>
      <c r="E17" s="77">
        <v>2184000</v>
      </c>
      <c r="F17" s="9">
        <v>17034000</v>
      </c>
      <c r="G17" s="9">
        <v>924000</v>
      </c>
      <c r="H17" s="9">
        <v>2406000</v>
      </c>
      <c r="I17" s="9">
        <v>616000</v>
      </c>
      <c r="J17" s="9">
        <v>314000</v>
      </c>
      <c r="K17" s="9">
        <v>314000</v>
      </c>
      <c r="L17" s="9">
        <v>660000</v>
      </c>
      <c r="M17" s="9">
        <v>330000</v>
      </c>
      <c r="N17" s="9"/>
      <c r="O17" s="9"/>
      <c r="P17" s="9"/>
      <c r="Q17" s="9"/>
    </row>
    <row r="18" spans="1:17 16371:16384" x14ac:dyDescent="0.25">
      <c r="A18" s="16" t="s">
        <v>3</v>
      </c>
      <c r="B18" s="16" t="s">
        <v>56</v>
      </c>
      <c r="C18" s="9">
        <v>398170</v>
      </c>
      <c r="D18" s="85">
        <v>398688</v>
      </c>
      <c r="E18" s="85">
        <v>386902</v>
      </c>
      <c r="F18" s="23"/>
      <c r="G18" s="23"/>
      <c r="H18" s="23"/>
      <c r="I18" s="23"/>
      <c r="J18" s="23"/>
      <c r="K18" s="23"/>
      <c r="L18" s="23"/>
      <c r="M18" s="23"/>
      <c r="N18" s="23"/>
      <c r="O18" s="23"/>
      <c r="P18" s="23"/>
      <c r="Q18" s="23"/>
    </row>
    <row r="19" spans="1:17 16371:16384" x14ac:dyDescent="0.25">
      <c r="A19" s="11" t="s">
        <v>4</v>
      </c>
      <c r="B19" s="11" t="s">
        <v>57</v>
      </c>
      <c r="C19" s="9">
        <v>117000</v>
      </c>
      <c r="D19" s="77">
        <v>117000</v>
      </c>
      <c r="E19" s="77">
        <v>117000</v>
      </c>
      <c r="F19" s="9"/>
      <c r="G19" s="9"/>
      <c r="H19" s="9"/>
      <c r="I19" s="9"/>
      <c r="J19" s="9"/>
      <c r="K19" s="9"/>
      <c r="L19" s="9"/>
      <c r="M19" s="9"/>
      <c r="N19" s="9"/>
      <c r="O19" s="9"/>
      <c r="P19" s="9"/>
      <c r="Q19" s="9"/>
    </row>
    <row r="20" spans="1:17 16371:16384" x14ac:dyDescent="0.25">
      <c r="A20" s="11" t="s">
        <v>5</v>
      </c>
      <c r="B20" s="11" t="s">
        <v>72</v>
      </c>
      <c r="C20" s="9">
        <v>25000</v>
      </c>
      <c r="D20" s="23"/>
      <c r="E20" s="23"/>
      <c r="F20" s="23"/>
      <c r="G20" s="23"/>
      <c r="H20" s="23"/>
      <c r="I20" s="23"/>
      <c r="J20" s="23"/>
      <c r="K20" s="23"/>
      <c r="L20" s="23"/>
      <c r="M20" s="23"/>
      <c r="N20" s="23"/>
      <c r="O20" s="23"/>
      <c r="P20" s="23"/>
      <c r="Q20" s="23"/>
    </row>
    <row r="21" spans="1:17 16371:16384" x14ac:dyDescent="0.25">
      <c r="A21" s="11" t="s">
        <v>6</v>
      </c>
      <c r="B21" t="s">
        <v>92</v>
      </c>
      <c r="C21" s="77">
        <v>10000000</v>
      </c>
      <c r="D21" s="77">
        <v>0</v>
      </c>
      <c r="E21" s="77">
        <v>0</v>
      </c>
      <c r="F21" s="23"/>
      <c r="G21" s="23"/>
      <c r="H21" s="23"/>
      <c r="I21" s="23"/>
      <c r="J21" s="23"/>
      <c r="K21" s="23"/>
      <c r="L21" s="23"/>
      <c r="M21" s="23"/>
      <c r="N21" s="23"/>
      <c r="O21" s="23"/>
      <c r="P21" s="23"/>
      <c r="Q21" s="23"/>
    </row>
    <row r="22" spans="1:17 16371:16384" x14ac:dyDescent="0.25">
      <c r="A22" s="11" t="s">
        <v>40</v>
      </c>
      <c r="B22" s="11" t="s">
        <v>39</v>
      </c>
      <c r="C22" s="17">
        <v>5407000</v>
      </c>
      <c r="D22" s="10">
        <v>5407000</v>
      </c>
      <c r="E22" s="10">
        <v>5407000</v>
      </c>
      <c r="F22" s="65"/>
      <c r="G22" s="65"/>
      <c r="H22" s="65"/>
      <c r="I22" s="65"/>
      <c r="J22" s="65"/>
      <c r="K22" s="65"/>
      <c r="L22" s="65"/>
      <c r="M22" s="65"/>
      <c r="N22" s="65"/>
      <c r="O22" s="65"/>
      <c r="P22" s="65"/>
      <c r="Q22" s="65"/>
    </row>
    <row r="23" spans="1:17 16371:16384" x14ac:dyDescent="0.25">
      <c r="A23" s="1"/>
      <c r="B23" s="1"/>
      <c r="C23" s="9"/>
      <c r="D23" s="9"/>
      <c r="E23" s="9"/>
      <c r="F23" s="9"/>
      <c r="G23" s="9"/>
      <c r="H23" s="9"/>
      <c r="I23" s="9"/>
      <c r="J23" s="9"/>
      <c r="K23" s="9"/>
      <c r="L23" s="9"/>
      <c r="M23" s="9"/>
      <c r="N23" s="9"/>
      <c r="O23" s="9"/>
      <c r="P23" s="9"/>
      <c r="Q23" s="9"/>
    </row>
    <row r="24" spans="1:17 16371:16384" s="5" customFormat="1" x14ac:dyDescent="0.25">
      <c r="A24" s="6" t="s">
        <v>7</v>
      </c>
      <c r="B24" s="6"/>
      <c r="C24" s="14">
        <f>SUM(C25:C37)</f>
        <v>223450750</v>
      </c>
      <c r="D24" s="14">
        <f>SUM(D25:D37)</f>
        <v>219564739.46999994</v>
      </c>
      <c r="E24" s="14">
        <f>SUM(E25:E37)</f>
        <v>153799079.28999999</v>
      </c>
      <c r="F24" s="14">
        <f t="shared" ref="F24" si="5">SUM(F25:F37)</f>
        <v>23574819.019999996</v>
      </c>
      <c r="G24" s="14">
        <f t="shared" ref="G24:J24" si="6">SUM(G25:G37)</f>
        <v>10304520.27</v>
      </c>
      <c r="H24" s="14">
        <f t="shared" si="6"/>
        <v>60387742.282999977</v>
      </c>
      <c r="I24" s="14">
        <f t="shared" si="6"/>
        <v>43711547.332999997</v>
      </c>
      <c r="J24" s="14">
        <f t="shared" si="6"/>
        <v>35885046.98999998</v>
      </c>
      <c r="K24" s="14">
        <f t="shared" ref="K24:N24" si="7">SUM(K25:K37)</f>
        <v>23728969.719999999</v>
      </c>
      <c r="L24" s="14">
        <f t="shared" si="7"/>
        <v>35236713.829999998</v>
      </c>
      <c r="M24" s="14">
        <f t="shared" si="7"/>
        <v>27906615.959999997</v>
      </c>
      <c r="N24" s="14">
        <f t="shared" si="7"/>
        <v>21162966.459999993</v>
      </c>
      <c r="O24" s="14">
        <f t="shared" ref="O24" si="8">SUM(O25:O37)</f>
        <v>14691652.380000003</v>
      </c>
      <c r="P24" s="14">
        <f>SUM(P25:P37)</f>
        <v>22098979.540000003</v>
      </c>
      <c r="Q24" s="14">
        <f>SUM(Q25:Q37)</f>
        <v>21604683.410000004</v>
      </c>
      <c r="XEQ24" s="8"/>
      <c r="XER24" s="8"/>
      <c r="XES24" s="8"/>
      <c r="XET24" s="8"/>
      <c r="XEU24" s="8"/>
      <c r="XEV24" s="8"/>
      <c r="XEW24" s="8"/>
      <c r="XEX24" s="8"/>
      <c r="XEY24" s="8"/>
      <c r="XEZ24" s="8"/>
      <c r="XFA24" s="8"/>
      <c r="XFB24" s="8"/>
      <c r="XFC24" s="8"/>
      <c r="XFD24" s="8"/>
    </row>
    <row r="25" spans="1:17 16371:16384" ht="30" x14ac:dyDescent="0.25">
      <c r="A25" s="1" t="s">
        <v>8</v>
      </c>
      <c r="B25" t="s">
        <v>32</v>
      </c>
      <c r="C25" s="12">
        <v>104100000</v>
      </c>
      <c r="D25" s="88">
        <v>103715521.76999994</v>
      </c>
      <c r="E25" s="88">
        <v>76356084.969999999</v>
      </c>
      <c r="F25" s="127">
        <v>9567822.0399999991</v>
      </c>
      <c r="G25" s="127">
        <v>7207397.7599999998</v>
      </c>
      <c r="H25" s="127">
        <v>38125065.299999975</v>
      </c>
      <c r="I25" s="127">
        <v>26497931.159999996</v>
      </c>
      <c r="J25" s="127">
        <v>22694181.319999982</v>
      </c>
      <c r="K25" s="127">
        <v>16384267.039999999</v>
      </c>
      <c r="L25" s="127">
        <v>17402568.849999998</v>
      </c>
      <c r="M25" s="127">
        <v>13855822.079999996</v>
      </c>
      <c r="N25" s="127">
        <v>15925884.259999994</v>
      </c>
      <c r="O25" s="127">
        <v>12410666.930000003</v>
      </c>
      <c r="P25" s="39"/>
      <c r="Q25" s="39"/>
    </row>
    <row r="26" spans="1:17 16371:16384" x14ac:dyDescent="0.25">
      <c r="A26" s="1" t="s">
        <v>9</v>
      </c>
      <c r="B26" s="1" t="s">
        <v>33</v>
      </c>
      <c r="C26" s="9">
        <v>3744000</v>
      </c>
      <c r="D26" s="23">
        <v>3744000</v>
      </c>
      <c r="E26" s="23">
        <v>3744000</v>
      </c>
      <c r="F26" s="23"/>
      <c r="G26" s="23"/>
      <c r="H26" s="23"/>
      <c r="I26" s="23"/>
      <c r="J26" s="23"/>
      <c r="K26" s="23"/>
      <c r="L26" s="23"/>
      <c r="M26" s="23"/>
      <c r="N26" s="23"/>
      <c r="O26" s="23"/>
      <c r="P26" s="23"/>
      <c r="Q26" s="23"/>
    </row>
    <row r="27" spans="1:17 16371:16384" ht="30" x14ac:dyDescent="0.25">
      <c r="A27" s="11" t="s">
        <v>10</v>
      </c>
      <c r="B27" s="11" t="s">
        <v>41</v>
      </c>
      <c r="C27" s="9">
        <v>363750</v>
      </c>
      <c r="D27" s="40">
        <v>309188</v>
      </c>
      <c r="E27" s="40">
        <v>309188</v>
      </c>
      <c r="F27" s="23"/>
      <c r="G27" s="23"/>
      <c r="H27" s="23"/>
      <c r="I27" s="23"/>
      <c r="J27" s="23"/>
      <c r="K27" s="23"/>
      <c r="L27" s="23"/>
      <c r="M27" s="23"/>
      <c r="N27" s="23"/>
      <c r="O27" s="23"/>
      <c r="P27" s="23"/>
      <c r="Q27" s="23"/>
    </row>
    <row r="28" spans="1:17 16371:16384" x14ac:dyDescent="0.25">
      <c r="A28" s="2" t="s">
        <v>53</v>
      </c>
      <c r="B28" s="13" t="s">
        <v>36</v>
      </c>
      <c r="C28" s="9">
        <v>450000</v>
      </c>
      <c r="D28" s="9">
        <v>335681</v>
      </c>
      <c r="E28" s="9">
        <v>335681</v>
      </c>
      <c r="F28" s="9">
        <v>21862</v>
      </c>
      <c r="G28" s="9">
        <v>21862</v>
      </c>
      <c r="H28" s="9">
        <v>97208</v>
      </c>
      <c r="I28" s="9">
        <v>97208</v>
      </c>
      <c r="J28" s="9">
        <v>50140</v>
      </c>
      <c r="K28" s="9">
        <v>50140</v>
      </c>
      <c r="L28" s="9">
        <v>145403</v>
      </c>
      <c r="M28" s="9">
        <v>145403</v>
      </c>
      <c r="N28" s="9">
        <v>21068</v>
      </c>
      <c r="O28" s="9">
        <v>21068</v>
      </c>
      <c r="P28" s="9">
        <v>0</v>
      </c>
      <c r="Q28" s="9">
        <v>0</v>
      </c>
    </row>
    <row r="29" spans="1:17 16371:16384" x14ac:dyDescent="0.25">
      <c r="A29" s="1" t="s">
        <v>11</v>
      </c>
      <c r="B29" s="1" t="s">
        <v>42</v>
      </c>
      <c r="C29" s="9">
        <v>7000000</v>
      </c>
      <c r="D29" s="40">
        <v>4860000</v>
      </c>
      <c r="E29" s="40">
        <v>4860000</v>
      </c>
      <c r="F29" s="75"/>
      <c r="G29" s="75"/>
      <c r="H29" s="75"/>
      <c r="I29" s="75"/>
      <c r="J29" s="75"/>
      <c r="K29" s="75"/>
      <c r="L29" s="75"/>
      <c r="M29" s="75"/>
      <c r="N29" s="75"/>
      <c r="O29" s="75"/>
      <c r="P29" s="75"/>
      <c r="Q29" s="75"/>
    </row>
    <row r="30" spans="1:17 16371:16384" ht="30" x14ac:dyDescent="0.25">
      <c r="A30" s="1" t="s">
        <v>12</v>
      </c>
      <c r="B30" s="1" t="s">
        <v>43</v>
      </c>
      <c r="C30" s="72">
        <v>28000000</v>
      </c>
      <c r="D30" s="77">
        <f>27357913</f>
        <v>27357913</v>
      </c>
      <c r="E30" s="77">
        <f>G30+I30+K30+M30+O30+Q30+(55902+152000+230000)</f>
        <v>8563125.3200000003</v>
      </c>
      <c r="F30" s="77">
        <v>8705196.1999999993</v>
      </c>
      <c r="G30" s="77">
        <f>497934.02+712131.95</f>
        <v>1210065.97</v>
      </c>
      <c r="H30" s="77">
        <v>4074639.8</v>
      </c>
      <c r="I30" s="77">
        <f>514397.59+1288522.92</f>
        <v>1802920.51</v>
      </c>
      <c r="J30" s="77">
        <v>4405378.99</v>
      </c>
      <c r="K30" s="77">
        <f>1019559.42+1119323.44</f>
        <v>2138882.86</v>
      </c>
      <c r="L30" s="77">
        <v>3029929.82</v>
      </c>
      <c r="M30" s="77">
        <f>807773.28+1365214.36</f>
        <v>2172987.64</v>
      </c>
      <c r="N30" s="77">
        <v>1049345.3999999999</v>
      </c>
      <c r="O30" s="77">
        <f>24672.9+537922.77</f>
        <v>562595.67000000004</v>
      </c>
      <c r="P30" s="77">
        <v>626067.96</v>
      </c>
      <c r="Q30" s="77">
        <f>150021.9+87748.77</f>
        <v>237770.66999999998</v>
      </c>
    </row>
    <row r="31" spans="1:17 16371:16384" x14ac:dyDescent="0.25">
      <c r="A31" s="67" t="s">
        <v>13</v>
      </c>
      <c r="B31" s="67" t="s">
        <v>87</v>
      </c>
      <c r="C31" s="183">
        <v>17300000</v>
      </c>
      <c r="D31" s="85">
        <f>SUM(F31,H31,J31,L31,N31,P31)</f>
        <v>13420507.399999999</v>
      </c>
      <c r="E31" s="69"/>
      <c r="F31" s="69">
        <v>1561744.24</v>
      </c>
      <c r="G31" s="68"/>
      <c r="H31" s="69">
        <v>2777341.52</v>
      </c>
      <c r="I31" s="69"/>
      <c r="J31" s="69">
        <v>3579666.86</v>
      </c>
      <c r="K31" s="69"/>
      <c r="L31" s="69">
        <v>2926408.92</v>
      </c>
      <c r="M31" s="69"/>
      <c r="N31" s="69">
        <v>2469347.02</v>
      </c>
      <c r="O31" s="69"/>
      <c r="P31" s="69">
        <v>105998.84</v>
      </c>
      <c r="Q31" s="69"/>
    </row>
    <row r="32" spans="1:17 16371:16384" x14ac:dyDescent="0.25">
      <c r="A32" s="67" t="s">
        <v>243</v>
      </c>
      <c r="B32" s="67" t="s">
        <v>87</v>
      </c>
      <c r="C32" s="184"/>
      <c r="D32" s="68">
        <v>4337928.3</v>
      </c>
      <c r="E32" s="69"/>
      <c r="F32" s="69"/>
      <c r="G32" s="68"/>
      <c r="H32" s="69"/>
      <c r="I32" s="69"/>
      <c r="J32" s="69"/>
      <c r="K32" s="69"/>
      <c r="L32" s="69"/>
      <c r="M32" s="69"/>
      <c r="N32" s="69"/>
      <c r="O32" s="69"/>
      <c r="P32" s="69"/>
      <c r="Q32" s="69"/>
    </row>
    <row r="33" spans="1:17 16371:16384" s="66" customFormat="1" ht="30" x14ac:dyDescent="0.25">
      <c r="A33" s="67" t="s">
        <v>14</v>
      </c>
      <c r="B33" s="67" t="s">
        <v>39</v>
      </c>
      <c r="C33" s="70">
        <v>52993000</v>
      </c>
      <c r="D33" s="71">
        <v>52993000</v>
      </c>
      <c r="E33" s="71">
        <v>52993000</v>
      </c>
      <c r="F33" s="78">
        <v>227194.54</v>
      </c>
      <c r="G33" s="79">
        <v>227194.54</v>
      </c>
      <c r="H33" s="79">
        <v>13313487.662999999</v>
      </c>
      <c r="I33" s="79">
        <v>13313487.662999999</v>
      </c>
      <c r="J33" s="79">
        <v>5155679.82</v>
      </c>
      <c r="K33" s="79">
        <v>5155679.8200000012</v>
      </c>
      <c r="L33" s="79">
        <v>11232403.24</v>
      </c>
      <c r="M33" s="79">
        <v>11232403.24</v>
      </c>
      <c r="N33" s="79">
        <v>1697321.78</v>
      </c>
      <c r="O33" s="79">
        <v>1697321.78</v>
      </c>
      <c r="P33" s="78">
        <v>21366912.740000002</v>
      </c>
      <c r="Q33" s="78">
        <v>21366912.740000002</v>
      </c>
    </row>
    <row r="34" spans="1:17 16371:16384" x14ac:dyDescent="0.25">
      <c r="A34" s="1" t="s">
        <v>15</v>
      </c>
      <c r="B34" s="2" t="s">
        <v>44</v>
      </c>
      <c r="C34" s="9">
        <v>4500000</v>
      </c>
      <c r="D34" s="76">
        <f>750000+1396000+1345000</f>
        <v>3491000</v>
      </c>
      <c r="E34" s="76">
        <v>1638000</v>
      </c>
      <c r="F34" s="76">
        <f>750000+1396000+1345000</f>
        <v>3491000</v>
      </c>
      <c r="G34" s="76">
        <v>1638000</v>
      </c>
      <c r="H34" s="9"/>
      <c r="I34" s="9"/>
      <c r="J34" s="9"/>
      <c r="K34" s="9"/>
      <c r="L34" s="9"/>
      <c r="M34" s="9"/>
      <c r="N34" s="9"/>
      <c r="O34" s="9"/>
      <c r="P34" s="9"/>
      <c r="Q34" s="9"/>
    </row>
    <row r="35" spans="1:17 16371:16384" x14ac:dyDescent="0.25">
      <c r="A35" s="1" t="s">
        <v>96</v>
      </c>
      <c r="B35" s="2" t="s">
        <v>92</v>
      </c>
      <c r="C35" s="9">
        <v>2000000</v>
      </c>
      <c r="D35" s="88">
        <v>2000000</v>
      </c>
      <c r="E35" s="88">
        <v>2000000</v>
      </c>
      <c r="F35" s="88"/>
      <c r="G35" s="88"/>
      <c r="H35" s="88">
        <v>2000000</v>
      </c>
      <c r="I35" s="88">
        <v>2000000</v>
      </c>
      <c r="J35" s="88"/>
      <c r="K35" s="88"/>
      <c r="L35" s="88"/>
      <c r="M35" s="88"/>
      <c r="N35" s="88"/>
      <c r="O35" s="88"/>
      <c r="P35" s="88"/>
      <c r="Q35" s="88"/>
    </row>
    <row r="36" spans="1:17 16371:16384" x14ac:dyDescent="0.25">
      <c r="A36" s="1" t="s">
        <v>16</v>
      </c>
      <c r="B36" s="28" t="s">
        <v>92</v>
      </c>
      <c r="C36" s="9">
        <v>500000</v>
      </c>
      <c r="D36" s="88">
        <v>500000</v>
      </c>
      <c r="E36" s="88">
        <v>500000</v>
      </c>
      <c r="F36" s="88"/>
      <c r="G36" s="88"/>
      <c r="H36" s="88"/>
      <c r="I36" s="88"/>
      <c r="J36" s="88"/>
      <c r="K36" s="88"/>
      <c r="L36" s="88">
        <v>500000</v>
      </c>
      <c r="M36" s="88">
        <v>500000</v>
      </c>
      <c r="N36" s="88"/>
      <c r="O36" s="88"/>
      <c r="P36" s="88"/>
      <c r="Q36" s="88"/>
    </row>
    <row r="37" spans="1:17 16371:16384" ht="30" x14ac:dyDescent="0.25">
      <c r="A37" s="1" t="s">
        <v>79</v>
      </c>
      <c r="B37" s="1" t="s">
        <v>39</v>
      </c>
      <c r="C37" s="9">
        <v>2500000</v>
      </c>
      <c r="D37" s="18">
        <v>2500000</v>
      </c>
      <c r="E37" s="18">
        <v>2500000</v>
      </c>
      <c r="F37" s="65"/>
      <c r="G37" s="65"/>
      <c r="H37" s="65"/>
      <c r="I37" s="65"/>
      <c r="J37" s="65"/>
      <c r="K37" s="65"/>
      <c r="L37" s="65"/>
      <c r="M37" s="65"/>
      <c r="N37" s="65"/>
      <c r="O37" s="65"/>
      <c r="P37" s="65"/>
      <c r="Q37" s="65"/>
    </row>
    <row r="38" spans="1:17 16371:16384" x14ac:dyDescent="0.25">
      <c r="A38" s="1"/>
      <c r="B38" s="1"/>
      <c r="C38" s="9"/>
      <c r="D38" s="9"/>
      <c r="E38" s="9"/>
      <c r="F38" s="9"/>
      <c r="G38" s="9"/>
      <c r="H38" s="9"/>
      <c r="I38" s="9"/>
      <c r="J38" s="9"/>
      <c r="K38" s="9"/>
      <c r="L38" s="9"/>
      <c r="M38" s="9"/>
      <c r="N38" s="9"/>
      <c r="O38" s="9"/>
      <c r="P38" s="9"/>
      <c r="Q38" s="9"/>
    </row>
    <row r="39" spans="1:17 16371:16384" s="5" customFormat="1" x14ac:dyDescent="0.25">
      <c r="A39" s="6" t="s">
        <v>17</v>
      </c>
      <c r="B39" s="6"/>
      <c r="C39" s="14">
        <f>SUM(C40:C45)</f>
        <v>12608668.869999999</v>
      </c>
      <c r="D39" s="14">
        <f>SUM(D40:D45)</f>
        <v>9671451.8699999992</v>
      </c>
      <c r="E39" s="14">
        <f>SUM(E40:E45)</f>
        <v>7004812.2199999997</v>
      </c>
      <c r="F39" s="14">
        <f t="shared" ref="F39" si="9">SUM(F40:F45)</f>
        <v>0</v>
      </c>
      <c r="G39" s="14">
        <f t="shared" ref="G39:J39" si="10">SUM(G40:G45)</f>
        <v>0</v>
      </c>
      <c r="H39" s="14">
        <f t="shared" si="10"/>
        <v>312197.18</v>
      </c>
      <c r="I39" s="14">
        <f t="shared" si="10"/>
        <v>265367.53999999998</v>
      </c>
      <c r="J39" s="14">
        <f t="shared" si="10"/>
        <v>157353.69</v>
      </c>
      <c r="K39" s="14">
        <f t="shared" ref="K39:N39" si="11">SUM(K40:K45)</f>
        <v>133750.68</v>
      </c>
      <c r="L39" s="14">
        <f t="shared" si="11"/>
        <v>0</v>
      </c>
      <c r="M39" s="14">
        <f t="shared" si="11"/>
        <v>0</v>
      </c>
      <c r="N39" s="14">
        <f t="shared" si="11"/>
        <v>0</v>
      </c>
      <c r="O39" s="14">
        <f t="shared" ref="O39" si="12">SUM(O40:O45)</f>
        <v>0</v>
      </c>
      <c r="P39" s="14">
        <f>SUM(P40:P45)</f>
        <v>0</v>
      </c>
      <c r="Q39" s="14">
        <f>SUM(Q40:Q45)</f>
        <v>0</v>
      </c>
      <c r="XEQ39" s="8"/>
      <c r="XER39" s="8"/>
      <c r="XES39" s="8"/>
      <c r="XET39" s="8"/>
      <c r="XEU39" s="8"/>
      <c r="XEV39" s="8"/>
      <c r="XEW39" s="8"/>
      <c r="XEX39" s="8"/>
      <c r="XEY39" s="8"/>
      <c r="XEZ39" s="8"/>
      <c r="XFA39" s="8"/>
      <c r="XFB39" s="8"/>
      <c r="XFC39" s="8"/>
      <c r="XFD39" s="8"/>
    </row>
    <row r="40" spans="1:17 16371:16384" x14ac:dyDescent="0.25">
      <c r="A40" s="1" t="s">
        <v>81</v>
      </c>
      <c r="B40" s="1" t="s">
        <v>48</v>
      </c>
      <c r="C40" s="9">
        <v>2250000</v>
      </c>
      <c r="D40" s="179">
        <v>113001</v>
      </c>
      <c r="E40" s="179">
        <v>74494</v>
      </c>
      <c r="F40" s="9"/>
      <c r="G40" s="9"/>
      <c r="H40" s="9"/>
      <c r="I40" s="9"/>
      <c r="J40" s="9"/>
      <c r="K40" s="9"/>
      <c r="L40" s="9"/>
      <c r="M40" s="9"/>
      <c r="N40" s="9"/>
      <c r="O40" s="9"/>
      <c r="P40" s="9"/>
      <c r="Q40" s="9"/>
    </row>
    <row r="41" spans="1:17 16371:16384" x14ac:dyDescent="0.25">
      <c r="A41" s="16" t="s">
        <v>50</v>
      </c>
      <c r="B41" s="16" t="s">
        <v>52</v>
      </c>
      <c r="C41" s="9">
        <v>390000</v>
      </c>
      <c r="D41" s="179">
        <v>390000</v>
      </c>
      <c r="E41" s="179">
        <v>390000</v>
      </c>
      <c r="F41" s="9"/>
      <c r="G41" s="9"/>
      <c r="H41" s="9"/>
      <c r="I41" s="9"/>
      <c r="J41" s="9"/>
      <c r="K41" s="9"/>
      <c r="L41" s="9"/>
      <c r="M41" s="9"/>
      <c r="N41" s="9"/>
      <c r="O41" s="9"/>
      <c r="P41" s="9"/>
      <c r="Q41" s="9"/>
    </row>
    <row r="42" spans="1:17 16371:16384" x14ac:dyDescent="0.25">
      <c r="A42" s="16" t="s">
        <v>51</v>
      </c>
      <c r="B42" s="16" t="s">
        <v>52</v>
      </c>
      <c r="C42" s="9">
        <v>399118</v>
      </c>
      <c r="D42" s="179">
        <v>399118</v>
      </c>
      <c r="E42" s="179">
        <v>279382</v>
      </c>
      <c r="F42" s="9"/>
      <c r="G42" s="9"/>
      <c r="H42" s="9"/>
      <c r="I42" s="9"/>
      <c r="J42" s="9"/>
      <c r="K42" s="9"/>
      <c r="L42" s="9"/>
      <c r="M42" s="9"/>
      <c r="N42" s="9"/>
      <c r="O42" s="9"/>
      <c r="P42" s="9"/>
      <c r="Q42" s="9"/>
    </row>
    <row r="43" spans="1:17 16371:16384" ht="30" x14ac:dyDescent="0.25">
      <c r="A43" s="1" t="s">
        <v>18</v>
      </c>
      <c r="B43" s="1" t="s">
        <v>48</v>
      </c>
      <c r="C43" s="9">
        <v>8100000</v>
      </c>
      <c r="D43" s="179">
        <v>8099782</v>
      </c>
      <c r="E43" s="179">
        <v>5661818</v>
      </c>
      <c r="F43" s="9"/>
      <c r="G43" s="9"/>
      <c r="H43" s="9"/>
      <c r="I43" s="9"/>
      <c r="J43" s="9"/>
      <c r="K43" s="9"/>
      <c r="L43" s="9"/>
      <c r="M43" s="9"/>
      <c r="N43" s="9"/>
      <c r="O43" s="9"/>
      <c r="P43" s="9"/>
      <c r="Q43" s="9"/>
    </row>
    <row r="44" spans="1:17 16371:16384" x14ac:dyDescent="0.25">
      <c r="A44" s="1" t="s">
        <v>49</v>
      </c>
      <c r="B44" s="1" t="s">
        <v>45</v>
      </c>
      <c r="C44" s="9">
        <v>1000000</v>
      </c>
      <c r="D44" s="179">
        <v>200000</v>
      </c>
      <c r="E44" s="179">
        <v>200000</v>
      </c>
      <c r="F44" s="9"/>
      <c r="G44" s="9"/>
      <c r="H44" s="9"/>
      <c r="I44" s="9"/>
      <c r="J44" s="9"/>
      <c r="K44" s="9"/>
      <c r="L44" s="9"/>
      <c r="M44" s="9"/>
      <c r="N44" s="9"/>
      <c r="O44" s="9"/>
      <c r="P44" s="9"/>
      <c r="Q44" s="9"/>
    </row>
    <row r="45" spans="1:17 16371:16384" x14ac:dyDescent="0.25">
      <c r="A45" s="1" t="s">
        <v>1235</v>
      </c>
      <c r="B45" t="s">
        <v>83</v>
      </c>
      <c r="C45" s="3">
        <v>469550.87</v>
      </c>
      <c r="D45" s="85">
        <f>H45+J45</f>
        <v>469550.87</v>
      </c>
      <c r="E45" s="85">
        <f>I45+K45</f>
        <v>399118.22</v>
      </c>
      <c r="F45" s="85"/>
      <c r="G45" s="85"/>
      <c r="H45" s="85">
        <v>312197.18</v>
      </c>
      <c r="I45" s="85">
        <f>64172+44921+22412.36+15688.65+26563.38+18594.37+42950.46+30065.32</f>
        <v>265367.53999999998</v>
      </c>
      <c r="J45" s="85">
        <v>157353.69</v>
      </c>
      <c r="K45" s="85">
        <f>38736.28+27115.4+39940.6+27958.4</f>
        <v>133750.68</v>
      </c>
      <c r="L45" s="85"/>
      <c r="M45" s="85"/>
      <c r="N45" s="85"/>
      <c r="O45" s="85"/>
      <c r="P45" s="85"/>
      <c r="Q45" s="85"/>
    </row>
    <row r="46" spans="1:17 16371:16384" x14ac:dyDescent="0.25">
      <c r="A46" s="1"/>
      <c r="B46" s="19"/>
      <c r="C46" s="9"/>
      <c r="D46" s="9"/>
      <c r="E46" s="9"/>
      <c r="F46" s="9"/>
      <c r="G46" s="9"/>
      <c r="H46" s="9"/>
      <c r="I46" s="9"/>
      <c r="J46" s="9"/>
      <c r="K46" s="9"/>
      <c r="L46" s="9"/>
      <c r="M46" s="9"/>
      <c r="N46" s="9"/>
      <c r="O46" s="9"/>
      <c r="P46" s="9"/>
      <c r="Q46" s="9"/>
    </row>
    <row r="47" spans="1:17 16371:16384" s="5" customFormat="1" x14ac:dyDescent="0.25">
      <c r="A47" s="6" t="s">
        <v>34</v>
      </c>
      <c r="B47" s="6"/>
      <c r="C47" s="14">
        <f>C48</f>
        <v>117730812</v>
      </c>
      <c r="D47" s="14">
        <f>D48</f>
        <v>0</v>
      </c>
      <c r="E47" s="14">
        <f>E48</f>
        <v>0</v>
      </c>
      <c r="F47" s="14">
        <f t="shared" ref="F47:N47" si="13">F48</f>
        <v>0</v>
      </c>
      <c r="G47" s="14">
        <f t="shared" ref="G47:O47" si="14">G48</f>
        <v>0</v>
      </c>
      <c r="H47" s="14">
        <f t="shared" si="13"/>
        <v>0</v>
      </c>
      <c r="I47" s="14">
        <f t="shared" si="13"/>
        <v>0</v>
      </c>
      <c r="J47" s="14">
        <f t="shared" si="13"/>
        <v>0</v>
      </c>
      <c r="K47" s="14">
        <f t="shared" si="14"/>
        <v>0</v>
      </c>
      <c r="L47" s="14">
        <f t="shared" si="13"/>
        <v>0</v>
      </c>
      <c r="M47" s="14">
        <f t="shared" si="13"/>
        <v>0</v>
      </c>
      <c r="N47" s="14">
        <f t="shared" si="13"/>
        <v>0</v>
      </c>
      <c r="O47" s="14">
        <f t="shared" si="14"/>
        <v>0</v>
      </c>
      <c r="P47" s="14">
        <f>P48</f>
        <v>0</v>
      </c>
      <c r="Q47" s="14">
        <f>Q48</f>
        <v>0</v>
      </c>
      <c r="XEQ47" s="8"/>
      <c r="XER47" s="8"/>
      <c r="XES47" s="8"/>
      <c r="XET47" s="8"/>
      <c r="XEU47" s="8"/>
      <c r="XEV47" s="8"/>
      <c r="XEW47" s="8"/>
      <c r="XEX47" s="8"/>
      <c r="XEY47" s="8"/>
      <c r="XEZ47" s="8"/>
      <c r="XFA47" s="8"/>
      <c r="XFB47" s="8"/>
      <c r="XFC47" s="8"/>
      <c r="XFD47" s="8"/>
    </row>
    <row r="48" spans="1:17 16371:16384" x14ac:dyDescent="0.25">
      <c r="A48" s="1" t="s">
        <v>35</v>
      </c>
      <c r="B48" s="1" t="s">
        <v>82</v>
      </c>
      <c r="C48" s="9">
        <v>117730812</v>
      </c>
      <c r="D48" s="9"/>
      <c r="E48" s="9"/>
      <c r="F48" s="9"/>
      <c r="G48" s="9"/>
      <c r="H48" s="9"/>
      <c r="I48" s="9"/>
      <c r="J48" s="9"/>
      <c r="K48" s="9"/>
      <c r="L48" s="9"/>
      <c r="M48" s="9"/>
      <c r="N48" s="9"/>
      <c r="O48" s="9"/>
      <c r="P48" s="9"/>
      <c r="Q48" s="9"/>
    </row>
    <row r="49" spans="1:17 16371:16384" x14ac:dyDescent="0.25">
      <c r="A49" s="1"/>
      <c r="B49" s="1"/>
      <c r="C49" s="9"/>
      <c r="D49" s="9"/>
      <c r="E49" s="9"/>
      <c r="F49" s="9"/>
      <c r="G49" s="9"/>
      <c r="H49" s="9"/>
      <c r="I49" s="9"/>
      <c r="J49" s="9"/>
      <c r="K49" s="9"/>
      <c r="L49" s="9"/>
      <c r="M49" s="9"/>
      <c r="N49" s="9"/>
      <c r="O49" s="9"/>
      <c r="P49" s="9"/>
      <c r="Q49" s="9"/>
    </row>
    <row r="50" spans="1:17 16371:16384" s="5" customFormat="1" x14ac:dyDescent="0.25">
      <c r="A50" s="6" t="s">
        <v>19</v>
      </c>
      <c r="B50" s="6"/>
      <c r="C50" s="14">
        <f>SUM(C51:C57)</f>
        <v>59816000</v>
      </c>
      <c r="D50" s="14">
        <f>SUM(D51:D57)</f>
        <v>35664177.460000001</v>
      </c>
      <c r="E50" s="14">
        <f>SUM(E51:E57)</f>
        <v>3972152.32</v>
      </c>
      <c r="F50" s="14">
        <f t="shared" ref="F50" si="15">SUM(F51:F57)</f>
        <v>1251189.6600000001</v>
      </c>
      <c r="G50" s="14">
        <f t="shared" ref="G50:J50" si="16">SUM(G51:G57)</f>
        <v>535465.81499999994</v>
      </c>
      <c r="H50" s="14">
        <f t="shared" si="16"/>
        <v>2804420.9899999998</v>
      </c>
      <c r="I50" s="14">
        <f t="shared" si="16"/>
        <v>1158868.095</v>
      </c>
      <c r="J50" s="14">
        <f t="shared" si="16"/>
        <v>2074400.64</v>
      </c>
      <c r="K50" s="14">
        <f t="shared" ref="K50:N50" si="17">SUM(K51:K57)</f>
        <v>941186.63</v>
      </c>
      <c r="L50" s="14">
        <f t="shared" si="17"/>
        <v>12561133.02</v>
      </c>
      <c r="M50" s="14">
        <f t="shared" si="17"/>
        <v>676487.4</v>
      </c>
      <c r="N50" s="14">
        <f t="shared" si="17"/>
        <v>988713.14999999991</v>
      </c>
      <c r="O50" s="14">
        <f t="shared" ref="O50" si="18">SUM(O51:O57)</f>
        <v>375824.38</v>
      </c>
      <c r="P50" s="14">
        <f>SUM(P51:P57)</f>
        <v>0</v>
      </c>
      <c r="Q50" s="14">
        <f>SUM(Q51:Q57)</f>
        <v>0</v>
      </c>
      <c r="XEQ50" s="8"/>
      <c r="XER50" s="8"/>
      <c r="XES50" s="8"/>
      <c r="XET50" s="8"/>
      <c r="XEU50" s="8"/>
      <c r="XEV50" s="8"/>
      <c r="XEW50" s="8"/>
      <c r="XEX50" s="8"/>
      <c r="XEY50" s="8"/>
      <c r="XEZ50" s="8"/>
      <c r="XFA50" s="8"/>
      <c r="XFB50" s="8"/>
      <c r="XFC50" s="8"/>
      <c r="XFD50" s="8"/>
    </row>
    <row r="51" spans="1:17 16371:16384" x14ac:dyDescent="0.25">
      <c r="A51" s="1" t="s">
        <v>28</v>
      </c>
      <c r="B51" s="2" t="s">
        <v>33</v>
      </c>
      <c r="C51" s="72">
        <v>3484712</v>
      </c>
      <c r="D51" s="73">
        <v>2548569.4699999997</v>
      </c>
      <c r="E51" s="73">
        <v>1257979.7749999999</v>
      </c>
      <c r="F51" s="73">
        <v>475254.01</v>
      </c>
      <c r="G51" s="73">
        <v>197112.63500000001</v>
      </c>
      <c r="H51" s="73">
        <v>568360.75</v>
      </c>
      <c r="I51" s="73">
        <v>274852.93</v>
      </c>
      <c r="J51" s="73">
        <v>745023.5</v>
      </c>
      <c r="K51" s="73">
        <v>325975.36</v>
      </c>
      <c r="L51" s="73">
        <v>495524.75</v>
      </c>
      <c r="M51" s="73">
        <v>292510.12</v>
      </c>
      <c r="N51" s="73">
        <v>264406.45999999996</v>
      </c>
      <c r="O51" s="73">
        <v>167528.72999999998</v>
      </c>
      <c r="P51" s="9"/>
      <c r="Q51" s="9"/>
    </row>
    <row r="52" spans="1:17 16371:16384" x14ac:dyDescent="0.25">
      <c r="A52" s="1" t="s">
        <v>55</v>
      </c>
      <c r="B52" s="2" t="s">
        <v>33</v>
      </c>
      <c r="C52" s="72">
        <v>6031288</v>
      </c>
      <c r="D52" s="73">
        <v>6031287.9900000002</v>
      </c>
      <c r="E52" s="73">
        <v>2426522.5449999999</v>
      </c>
      <c r="F52" s="73">
        <v>775935.65</v>
      </c>
      <c r="G52" s="73">
        <v>338353.18</v>
      </c>
      <c r="H52" s="73">
        <v>2236060.2399999998</v>
      </c>
      <c r="I52" s="73">
        <v>884015.16499999992</v>
      </c>
      <c r="J52" s="73">
        <v>1329377.1399999999</v>
      </c>
      <c r="K52" s="73">
        <v>615211.27</v>
      </c>
      <c r="L52" s="73">
        <v>965608.27</v>
      </c>
      <c r="M52" s="73">
        <v>380647.28</v>
      </c>
      <c r="N52" s="73">
        <v>724306.69</v>
      </c>
      <c r="O52" s="73">
        <v>208295.65</v>
      </c>
      <c r="P52" s="9"/>
      <c r="Q52" s="9"/>
    </row>
    <row r="53" spans="1:17 16371:16384" ht="34.15" customHeight="1" x14ac:dyDescent="0.25">
      <c r="A53" s="1" t="s">
        <v>29</v>
      </c>
      <c r="B53" s="2" t="s">
        <v>33</v>
      </c>
      <c r="C53" s="69">
        <v>15700000</v>
      </c>
      <c r="D53" s="69">
        <v>15700000</v>
      </c>
      <c r="E53" s="69">
        <v>0</v>
      </c>
      <c r="F53" s="69">
        <v>0</v>
      </c>
      <c r="G53" s="69">
        <v>0</v>
      </c>
      <c r="H53" s="69">
        <v>0</v>
      </c>
      <c r="I53" s="69">
        <v>0</v>
      </c>
      <c r="J53" s="69">
        <v>0</v>
      </c>
      <c r="K53" s="69">
        <v>0</v>
      </c>
      <c r="L53" s="69">
        <v>0</v>
      </c>
      <c r="M53" s="69">
        <v>0</v>
      </c>
      <c r="N53" s="69">
        <v>0</v>
      </c>
      <c r="O53" s="69">
        <v>0</v>
      </c>
      <c r="P53" s="9"/>
      <c r="Q53" s="9"/>
    </row>
    <row r="54" spans="1:17 16371:16384" x14ac:dyDescent="0.25">
      <c r="A54" s="1" t="s">
        <v>30</v>
      </c>
      <c r="B54" s="2" t="s">
        <v>33</v>
      </c>
      <c r="C54" s="69">
        <v>11100000</v>
      </c>
      <c r="D54" s="69">
        <v>11100000</v>
      </c>
      <c r="E54" s="69">
        <v>3330</v>
      </c>
      <c r="F54" s="69">
        <v>0</v>
      </c>
      <c r="G54" s="69">
        <v>0</v>
      </c>
      <c r="H54" s="69">
        <v>0</v>
      </c>
      <c r="I54" s="69">
        <v>0</v>
      </c>
      <c r="J54" s="69">
        <v>0</v>
      </c>
      <c r="K54" s="69">
        <v>0</v>
      </c>
      <c r="L54" s="69">
        <v>11100000</v>
      </c>
      <c r="M54" s="69">
        <v>3330</v>
      </c>
      <c r="N54" s="69">
        <v>0</v>
      </c>
      <c r="O54" s="69">
        <v>0</v>
      </c>
      <c r="P54" s="9"/>
      <c r="Q54" s="9"/>
    </row>
    <row r="55" spans="1:17 16371:16384" x14ac:dyDescent="0.25">
      <c r="A55" s="1" t="s">
        <v>31</v>
      </c>
      <c r="B55" s="2" t="s">
        <v>33</v>
      </c>
      <c r="C55" s="69">
        <v>4000000</v>
      </c>
      <c r="D55" s="69">
        <v>284320</v>
      </c>
      <c r="E55" s="74">
        <v>284320</v>
      </c>
      <c r="F55" s="74"/>
      <c r="G55" s="74"/>
      <c r="H55" s="74"/>
      <c r="I55" s="74"/>
      <c r="J55" s="74"/>
      <c r="K55" s="74"/>
      <c r="L55" s="74"/>
      <c r="M55" s="74"/>
      <c r="N55" s="74"/>
      <c r="O55" s="74"/>
      <c r="P55" s="9"/>
      <c r="Q55" s="9"/>
    </row>
    <row r="56" spans="1:17 16371:16384" x14ac:dyDescent="0.25">
      <c r="A56" s="1" t="s">
        <v>46</v>
      </c>
      <c r="B56" s="2" t="s">
        <v>33</v>
      </c>
      <c r="C56" s="69">
        <v>15500000</v>
      </c>
      <c r="D56" s="69">
        <v>0</v>
      </c>
      <c r="E56" s="69">
        <v>0</v>
      </c>
      <c r="F56" s="69">
        <v>0</v>
      </c>
      <c r="G56" s="69">
        <v>0</v>
      </c>
      <c r="H56" s="69">
        <v>0</v>
      </c>
      <c r="I56" s="69">
        <v>0</v>
      </c>
      <c r="J56" s="69">
        <v>0</v>
      </c>
      <c r="K56" s="69">
        <v>0</v>
      </c>
      <c r="L56" s="69">
        <v>0</v>
      </c>
      <c r="M56" s="69">
        <v>0</v>
      </c>
      <c r="N56" s="69">
        <v>0</v>
      </c>
      <c r="O56" s="69">
        <v>0</v>
      </c>
      <c r="P56" s="9"/>
      <c r="Q56" s="9"/>
    </row>
    <row r="57" spans="1:17 16371:16384" x14ac:dyDescent="0.25">
      <c r="A57" s="1" t="s">
        <v>54</v>
      </c>
      <c r="B57" s="2" t="s">
        <v>33</v>
      </c>
      <c r="C57" s="69">
        <v>4000000</v>
      </c>
      <c r="D57" s="69">
        <v>0</v>
      </c>
      <c r="E57" s="69">
        <v>0</v>
      </c>
      <c r="F57" s="69">
        <v>0</v>
      </c>
      <c r="G57" s="69">
        <v>0</v>
      </c>
      <c r="H57" s="69">
        <v>0</v>
      </c>
      <c r="I57" s="69">
        <v>0</v>
      </c>
      <c r="J57" s="69">
        <v>0</v>
      </c>
      <c r="K57" s="69">
        <v>0</v>
      </c>
      <c r="L57" s="69">
        <v>0</v>
      </c>
      <c r="M57" s="69">
        <v>0</v>
      </c>
      <c r="N57" s="69">
        <v>0</v>
      </c>
      <c r="O57" s="69">
        <v>0</v>
      </c>
      <c r="P57" s="9"/>
      <c r="Q57" s="9"/>
    </row>
    <row r="58" spans="1:17 16371:16384" x14ac:dyDescent="0.25">
      <c r="A58" s="1"/>
      <c r="B58" s="1"/>
      <c r="C58" s="9"/>
      <c r="D58" s="9"/>
      <c r="E58" s="9"/>
      <c r="F58" s="9"/>
      <c r="G58" s="9"/>
      <c r="H58" s="9"/>
      <c r="I58" s="9"/>
      <c r="J58" s="9"/>
      <c r="K58" s="9"/>
      <c r="L58" s="9"/>
      <c r="M58" s="9"/>
      <c r="N58" s="9"/>
      <c r="O58" s="9"/>
      <c r="P58" s="9"/>
      <c r="Q58" s="9"/>
    </row>
    <row r="59" spans="1:17 16371:16384" s="5" customFormat="1" x14ac:dyDescent="0.25">
      <c r="A59" s="7" t="s">
        <v>20</v>
      </c>
      <c r="B59" s="7"/>
      <c r="C59" s="14">
        <f>SUM(C60:C66)</f>
        <v>34153733</v>
      </c>
      <c r="D59" s="14">
        <f>SUM(D60:D66)</f>
        <v>29410602.899999999</v>
      </c>
      <c r="E59" s="14">
        <f>SUM(E60:E66)</f>
        <v>13632026.390000001</v>
      </c>
      <c r="F59" s="14">
        <f>SUM(F60:F66)</f>
        <v>5139097.3100000005</v>
      </c>
      <c r="G59" s="14">
        <f>SUM(G60:G66)</f>
        <v>2508041.7599999998</v>
      </c>
      <c r="H59" s="14">
        <f>SUM(H60:H66)</f>
        <v>6330942.2400000002</v>
      </c>
      <c r="I59" s="14">
        <f>SUM(I60:I66)</f>
        <v>2631698.15</v>
      </c>
      <c r="J59" s="14">
        <f>SUM(J60:J66)</f>
        <v>4531773.71</v>
      </c>
      <c r="K59" s="14">
        <f>SUM(K60:K66)</f>
        <v>1922051.1</v>
      </c>
      <c r="L59" s="14">
        <f>SUM(L60:L66)</f>
        <v>5761196.5499999998</v>
      </c>
      <c r="M59" s="14">
        <f>SUM(M60:M66)</f>
        <v>2134043.02</v>
      </c>
      <c r="N59" s="14">
        <f>SUM(N60:N66)</f>
        <v>5647593.0899999999</v>
      </c>
      <c r="O59" s="14">
        <f>SUM(O60:O66)</f>
        <v>2436192.36</v>
      </c>
      <c r="P59" s="14">
        <f>SUM(P60:P66)</f>
        <v>0</v>
      </c>
      <c r="Q59" s="14">
        <f>SUM(Q60:Q66)</f>
        <v>0</v>
      </c>
      <c r="XEQ59" s="8"/>
      <c r="XER59" s="8"/>
      <c r="XES59" s="8"/>
      <c r="XET59" s="8"/>
      <c r="XEU59" s="8"/>
      <c r="XEV59" s="8"/>
      <c r="XEW59" s="8"/>
      <c r="XEX59" s="8"/>
      <c r="XEY59" s="8"/>
      <c r="XEZ59" s="8"/>
      <c r="XFA59" s="8"/>
      <c r="XFB59" s="8"/>
      <c r="XFC59" s="8"/>
      <c r="XFD59" s="8"/>
    </row>
    <row r="60" spans="1:17 16371:16384" x14ac:dyDescent="0.25">
      <c r="A60" s="1" t="s">
        <v>21</v>
      </c>
      <c r="B60" s="1" t="s">
        <v>47</v>
      </c>
      <c r="C60" s="9">
        <v>12111392</v>
      </c>
      <c r="D60" s="39">
        <f>F60+H60+J60+L60+N60</f>
        <v>12095454.139999999</v>
      </c>
      <c r="E60" s="39">
        <f>G60+I60+K60+M60+O60</f>
        <v>6018857.5099999998</v>
      </c>
      <c r="F60" s="39">
        <v>2417299.19</v>
      </c>
      <c r="G60" s="39">
        <v>1208649.3799999999</v>
      </c>
      <c r="H60" s="39">
        <v>2434956.2599999998</v>
      </c>
      <c r="I60" s="39">
        <v>1188608.77</v>
      </c>
      <c r="J60" s="39">
        <v>2624839.5</v>
      </c>
      <c r="K60" s="39">
        <v>1312419.76</v>
      </c>
      <c r="L60" s="39">
        <v>2284893.94</v>
      </c>
      <c r="M60" s="39">
        <v>1142446.97</v>
      </c>
      <c r="N60" s="39">
        <v>2333465.25</v>
      </c>
      <c r="O60" s="39">
        <v>1166732.6299999999</v>
      </c>
      <c r="P60" s="39"/>
      <c r="Q60" s="39"/>
    </row>
    <row r="61" spans="1:17 16371:16384" x14ac:dyDescent="0.25">
      <c r="A61" s="1" t="s">
        <v>22</v>
      </c>
      <c r="B61" s="1" t="s">
        <v>47</v>
      </c>
      <c r="C61" s="9">
        <v>3852000</v>
      </c>
      <c r="D61" s="39">
        <f>F61+H61+J61+L61+N61</f>
        <v>4124971.2800000003</v>
      </c>
      <c r="E61" s="39">
        <f>G61+I61+K61+M61+O61</f>
        <v>1649982.56</v>
      </c>
      <c r="F61" s="39">
        <v>478961.16</v>
      </c>
      <c r="G61" s="39">
        <v>191584.46</v>
      </c>
      <c r="H61" s="39">
        <v>1699358.61</v>
      </c>
      <c r="I61" s="39">
        <v>679743.44</v>
      </c>
      <c r="J61" s="39">
        <v>866740.5</v>
      </c>
      <c r="K61" s="39">
        <v>346690.26</v>
      </c>
      <c r="L61" s="39">
        <v>389052.58</v>
      </c>
      <c r="M61" s="39">
        <v>155621.03</v>
      </c>
      <c r="N61" s="39">
        <v>690858.43</v>
      </c>
      <c r="O61" s="39">
        <v>276343.37</v>
      </c>
      <c r="P61" s="39"/>
      <c r="Q61" s="39"/>
    </row>
    <row r="62" spans="1:17 16371:16384" x14ac:dyDescent="0.25">
      <c r="A62" s="1" t="s">
        <v>23</v>
      </c>
      <c r="B62" s="1" t="s">
        <v>1242</v>
      </c>
      <c r="C62" s="9">
        <v>4194341</v>
      </c>
      <c r="D62" s="56">
        <v>4194341.4800000004</v>
      </c>
      <c r="E62" s="56">
        <v>1677736.58</v>
      </c>
      <c r="F62" s="56">
        <v>297702.96000000002</v>
      </c>
      <c r="G62" s="56">
        <v>119081.18</v>
      </c>
      <c r="H62" s="56">
        <v>1043577.37</v>
      </c>
      <c r="I62" s="56">
        <v>417430.94</v>
      </c>
      <c r="J62" s="56">
        <v>282352.71000000002</v>
      </c>
      <c r="K62" s="56">
        <v>112941.08</v>
      </c>
      <c r="L62" s="56">
        <v>1348000.03</v>
      </c>
      <c r="M62" s="56">
        <v>539200.02</v>
      </c>
      <c r="N62" s="56">
        <v>1222708.4099999999</v>
      </c>
      <c r="O62" s="56">
        <v>489083.36</v>
      </c>
      <c r="P62" s="39"/>
      <c r="Q62" s="39"/>
    </row>
    <row r="63" spans="1:17 16371:16384" x14ac:dyDescent="0.25">
      <c r="A63" s="1" t="s">
        <v>24</v>
      </c>
      <c r="B63" s="1" t="s">
        <v>47</v>
      </c>
      <c r="C63" s="9">
        <v>4996000</v>
      </c>
      <c r="D63" s="39">
        <f t="shared" ref="D63:E63" si="19">F63+H63+J63+L63+N63</f>
        <v>4995836</v>
      </c>
      <c r="E63" s="39">
        <f t="shared" si="19"/>
        <v>1069773</v>
      </c>
      <c r="F63" s="39">
        <v>429925</v>
      </c>
      <c r="G63" s="39">
        <v>0</v>
      </c>
      <c r="H63" s="39">
        <v>1153050</v>
      </c>
      <c r="I63" s="39">
        <v>345915</v>
      </c>
      <c r="J63" s="39">
        <v>500000</v>
      </c>
      <c r="K63" s="39">
        <v>150000</v>
      </c>
      <c r="L63" s="39">
        <v>1739250</v>
      </c>
      <c r="M63" s="39">
        <v>296775</v>
      </c>
      <c r="N63" s="39">
        <v>1173611</v>
      </c>
      <c r="O63" s="39">
        <v>277083</v>
      </c>
      <c r="P63" s="39"/>
      <c r="Q63" s="39"/>
    </row>
    <row r="64" spans="1:17 16371:16384" x14ac:dyDescent="0.25">
      <c r="A64" s="1" t="s">
        <v>25</v>
      </c>
      <c r="B64" s="1" t="s">
        <v>1242</v>
      </c>
      <c r="C64" s="9">
        <v>2000000</v>
      </c>
      <c r="D64" s="39">
        <v>2000000</v>
      </c>
      <c r="E64" s="39">
        <v>1215676.74</v>
      </c>
      <c r="F64" s="39">
        <v>1515209</v>
      </c>
      <c r="G64" s="39">
        <v>988726.74</v>
      </c>
      <c r="H64" s="39"/>
      <c r="I64" s="39"/>
      <c r="J64" s="39">
        <v>257841</v>
      </c>
      <c r="K64" s="39">
        <v>0</v>
      </c>
      <c r="L64" s="39"/>
      <c r="M64" s="39"/>
      <c r="N64" s="39">
        <v>226950</v>
      </c>
      <c r="O64" s="39">
        <v>226950</v>
      </c>
      <c r="P64" s="39"/>
      <c r="Q64" s="39"/>
    </row>
    <row r="65" spans="1:17 16371:16384" x14ac:dyDescent="0.25">
      <c r="A65" s="1" t="s">
        <v>26</v>
      </c>
      <c r="B65" t="s">
        <v>36</v>
      </c>
      <c r="C65" s="9">
        <v>5000000</v>
      </c>
      <c r="D65" s="9">
        <v>0</v>
      </c>
      <c r="E65" s="9">
        <v>0</v>
      </c>
      <c r="F65" s="9">
        <v>0</v>
      </c>
      <c r="G65" s="9">
        <v>0</v>
      </c>
      <c r="H65" s="9">
        <v>0</v>
      </c>
      <c r="I65" s="9">
        <v>0</v>
      </c>
      <c r="J65" s="9">
        <v>0</v>
      </c>
      <c r="K65" s="9">
        <v>0</v>
      </c>
      <c r="L65" s="9">
        <v>0</v>
      </c>
      <c r="M65" s="9">
        <v>0</v>
      </c>
      <c r="N65" s="9">
        <v>0</v>
      </c>
      <c r="O65" s="9">
        <v>0</v>
      </c>
      <c r="P65" s="9">
        <v>0</v>
      </c>
      <c r="Q65" s="9">
        <v>0</v>
      </c>
    </row>
    <row r="66" spans="1:17 16371:16384" x14ac:dyDescent="0.25">
      <c r="A66" s="1" t="s">
        <v>27</v>
      </c>
      <c r="B66" s="1" t="s">
        <v>37</v>
      </c>
      <c r="C66" s="9">
        <v>2000000</v>
      </c>
      <c r="D66" s="9">
        <v>2000000</v>
      </c>
      <c r="E66" s="9">
        <v>2000000</v>
      </c>
      <c r="F66" s="74"/>
      <c r="G66" s="74"/>
      <c r="H66" s="74"/>
      <c r="I66" s="74"/>
      <c r="J66" s="74"/>
      <c r="K66" s="74"/>
      <c r="L66" s="74"/>
      <c r="M66" s="74"/>
      <c r="N66" s="74"/>
      <c r="O66" s="74"/>
      <c r="P66" s="9"/>
      <c r="Q66" s="9"/>
    </row>
    <row r="67" spans="1:17 16371:16384" x14ac:dyDescent="0.25">
      <c r="A67" s="11"/>
      <c r="B67" s="11"/>
      <c r="C67" s="9"/>
      <c r="D67" s="9"/>
      <c r="E67" s="9"/>
      <c r="F67" s="9"/>
      <c r="G67" s="9"/>
      <c r="H67" s="9"/>
      <c r="I67" s="9"/>
      <c r="J67" s="9"/>
      <c r="K67" s="9"/>
      <c r="L67" s="9"/>
      <c r="M67" s="9"/>
      <c r="N67" s="9"/>
      <c r="O67" s="9"/>
      <c r="P67" s="9"/>
      <c r="Q67" s="9"/>
    </row>
    <row r="68" spans="1:17 16371:16384" s="5" customFormat="1" x14ac:dyDescent="0.25">
      <c r="A68" s="6" t="s">
        <v>70</v>
      </c>
      <c r="B68" s="20"/>
      <c r="C68" s="14">
        <f>SUM(C69:C71)</f>
        <v>17700000</v>
      </c>
      <c r="D68" s="14">
        <f>SUM(D69:D71)</f>
        <v>17700000</v>
      </c>
      <c r="E68" s="14">
        <f>SUM(E69:E71)</f>
        <v>16000000</v>
      </c>
      <c r="F68" s="14">
        <f t="shared" ref="F68" si="20">SUM(F69:F71)</f>
        <v>0</v>
      </c>
      <c r="G68" s="14">
        <f t="shared" ref="G68:J68" si="21">SUM(G69:G71)</f>
        <v>0</v>
      </c>
      <c r="H68" s="14">
        <f t="shared" si="21"/>
        <v>0</v>
      </c>
      <c r="I68" s="14">
        <f t="shared" si="21"/>
        <v>0</v>
      </c>
      <c r="J68" s="14">
        <f t="shared" si="21"/>
        <v>0</v>
      </c>
      <c r="K68" s="14">
        <f t="shared" ref="K68:N68" si="22">SUM(K69:K71)</f>
        <v>0</v>
      </c>
      <c r="L68" s="14">
        <f t="shared" si="22"/>
        <v>0</v>
      </c>
      <c r="M68" s="14">
        <f t="shared" si="22"/>
        <v>0</v>
      </c>
      <c r="N68" s="14">
        <f t="shared" si="22"/>
        <v>0</v>
      </c>
      <c r="O68" s="14">
        <f t="shared" ref="O68" si="23">SUM(O69:O71)</f>
        <v>0</v>
      </c>
      <c r="P68" s="14">
        <f>SUM(P69:P71)</f>
        <v>0</v>
      </c>
      <c r="Q68" s="14">
        <f>SUM(Q69:Q71)</f>
        <v>0</v>
      </c>
      <c r="XEQ68" s="8"/>
      <c r="XER68" s="8"/>
      <c r="XES68" s="8"/>
      <c r="XET68" s="8"/>
      <c r="XEU68" s="8"/>
      <c r="XEV68" s="8"/>
      <c r="XEW68" s="8"/>
      <c r="XEX68" s="8"/>
      <c r="XEY68" s="8"/>
      <c r="XEZ68" s="8"/>
      <c r="XFA68" s="8"/>
      <c r="XFB68" s="8"/>
      <c r="XFC68" s="8"/>
      <c r="XFD68" s="8"/>
    </row>
    <row r="69" spans="1:17 16371:16384" x14ac:dyDescent="0.25">
      <c r="A69" s="2" t="s">
        <v>58</v>
      </c>
      <c r="B69" s="21" t="s">
        <v>47</v>
      </c>
      <c r="C69" s="85">
        <v>9750000</v>
      </c>
      <c r="D69" s="85">
        <v>9750000</v>
      </c>
      <c r="E69" s="85">
        <v>9750000</v>
      </c>
      <c r="F69" s="23"/>
      <c r="G69" s="23"/>
      <c r="H69" s="23"/>
      <c r="I69" s="23"/>
      <c r="J69" s="23"/>
      <c r="K69" s="23"/>
      <c r="L69" s="23"/>
      <c r="M69" s="23"/>
      <c r="N69" s="23"/>
      <c r="O69" s="23"/>
      <c r="P69" s="23"/>
      <c r="Q69" s="23"/>
    </row>
    <row r="70" spans="1:17 16371:16384" ht="30" x14ac:dyDescent="0.25">
      <c r="A70" s="1" t="s">
        <v>59</v>
      </c>
      <c r="B70" s="21" t="s">
        <v>47</v>
      </c>
      <c r="C70" s="85">
        <v>6250000</v>
      </c>
      <c r="D70" s="85">
        <v>6250000</v>
      </c>
      <c r="E70" s="85">
        <v>6250000</v>
      </c>
      <c r="F70" s="23"/>
      <c r="G70" s="23"/>
      <c r="H70" s="23"/>
      <c r="I70" s="23"/>
      <c r="J70" s="23"/>
      <c r="K70" s="23"/>
      <c r="L70" s="23"/>
      <c r="M70" s="23"/>
      <c r="N70" s="23"/>
      <c r="O70" s="23"/>
      <c r="P70" s="23"/>
      <c r="Q70" s="23"/>
    </row>
    <row r="71" spans="1:17 16371:16384" x14ac:dyDescent="0.25">
      <c r="A71" s="2" t="s">
        <v>69</v>
      </c>
      <c r="B71" s="21" t="s">
        <v>47</v>
      </c>
      <c r="C71" s="85">
        <v>1700000</v>
      </c>
      <c r="D71" s="85">
        <v>1700000</v>
      </c>
      <c r="E71" s="85">
        <v>0</v>
      </c>
      <c r="F71" s="9"/>
      <c r="G71" s="9"/>
      <c r="H71" s="9"/>
      <c r="I71" s="9"/>
      <c r="J71" s="9"/>
      <c r="K71" s="9"/>
      <c r="L71" s="9"/>
      <c r="M71" s="9"/>
      <c r="N71" s="9"/>
      <c r="O71" s="9"/>
      <c r="P71" s="9"/>
      <c r="Q71" s="9"/>
    </row>
    <row r="72" spans="1:17 16371:16384" s="8" customFormat="1" x14ac:dyDescent="0.25"/>
    <row r="73" spans="1:17 16371:16384" s="5" customFormat="1" x14ac:dyDescent="0.25">
      <c r="A73" s="7" t="s">
        <v>71</v>
      </c>
      <c r="B73" s="15"/>
      <c r="C73" s="14">
        <f>SUM(C74:C85)</f>
        <v>16600000</v>
      </c>
      <c r="D73" s="14">
        <f>SUM(D74:D85)</f>
        <v>16600000</v>
      </c>
      <c r="E73" s="14">
        <f>SUM(E74:E85)</f>
        <v>10137371</v>
      </c>
      <c r="F73" s="14">
        <f t="shared" ref="F73" si="24">SUM(F74:F85)</f>
        <v>0</v>
      </c>
      <c r="G73" s="14">
        <f t="shared" ref="G73:J73" si="25">SUM(G74:G85)</f>
        <v>0</v>
      </c>
      <c r="H73" s="14">
        <f t="shared" si="25"/>
        <v>0</v>
      </c>
      <c r="I73" s="14">
        <f t="shared" si="25"/>
        <v>0</v>
      </c>
      <c r="J73" s="14">
        <f t="shared" si="25"/>
        <v>0</v>
      </c>
      <c r="K73" s="14">
        <f t="shared" ref="K73:N73" si="26">SUM(K74:K85)</f>
        <v>0</v>
      </c>
      <c r="L73" s="14">
        <f t="shared" si="26"/>
        <v>0</v>
      </c>
      <c r="M73" s="14">
        <f t="shared" si="26"/>
        <v>0</v>
      </c>
      <c r="N73" s="14">
        <f t="shared" si="26"/>
        <v>0</v>
      </c>
      <c r="O73" s="14">
        <f t="shared" ref="O73" si="27">SUM(O74:O85)</f>
        <v>0</v>
      </c>
      <c r="P73" s="14">
        <f>SUM(P74:P85)</f>
        <v>0</v>
      </c>
      <c r="Q73" s="14">
        <f>SUM(Q74:Q85)</f>
        <v>0</v>
      </c>
      <c r="XEQ73" s="8"/>
      <c r="XER73" s="8"/>
      <c r="XES73" s="8"/>
      <c r="XET73" s="8"/>
      <c r="XEU73" s="8"/>
      <c r="XEV73" s="8"/>
      <c r="XEW73" s="8"/>
      <c r="XEX73" s="8"/>
      <c r="XEY73" s="8"/>
      <c r="XEZ73" s="8"/>
      <c r="XFA73" s="8"/>
      <c r="XFB73" s="8"/>
      <c r="XFC73" s="8"/>
      <c r="XFD73" s="8"/>
    </row>
    <row r="74" spans="1:17 16371:16384" x14ac:dyDescent="0.25">
      <c r="A74" s="21" t="s">
        <v>90</v>
      </c>
      <c r="B74" s="21" t="s">
        <v>88</v>
      </c>
      <c r="C74" s="85">
        <v>2500000</v>
      </c>
      <c r="D74" s="85">
        <v>2500000</v>
      </c>
      <c r="E74" s="85">
        <v>2500000</v>
      </c>
      <c r="F74" s="9"/>
      <c r="G74" s="9"/>
      <c r="H74" s="9"/>
      <c r="I74" s="9"/>
      <c r="J74" s="9"/>
      <c r="K74" s="9"/>
      <c r="L74" s="9"/>
      <c r="M74" s="9"/>
      <c r="N74" s="9"/>
      <c r="O74" s="9"/>
      <c r="P74" s="9"/>
      <c r="Q74" s="9"/>
    </row>
    <row r="75" spans="1:17 16371:16384" x14ac:dyDescent="0.25">
      <c r="A75" s="2" t="s">
        <v>60</v>
      </c>
      <c r="B75" s="21" t="s">
        <v>88</v>
      </c>
      <c r="C75" s="85">
        <v>2000000</v>
      </c>
      <c r="D75" s="85">
        <v>2000000</v>
      </c>
      <c r="E75" s="85">
        <v>2000000</v>
      </c>
      <c r="F75" s="9"/>
      <c r="G75" s="9"/>
      <c r="H75" s="9"/>
      <c r="I75" s="9"/>
      <c r="J75" s="9"/>
      <c r="K75" s="9"/>
      <c r="L75" s="9"/>
      <c r="M75" s="9"/>
      <c r="N75" s="9"/>
      <c r="O75" s="9"/>
      <c r="P75" s="9"/>
      <c r="Q75" s="9"/>
    </row>
    <row r="76" spans="1:17 16371:16384" x14ac:dyDescent="0.25">
      <c r="A76" s="2" t="s">
        <v>61</v>
      </c>
      <c r="B76" s="21" t="s">
        <v>88</v>
      </c>
      <c r="C76" s="85">
        <v>500000</v>
      </c>
      <c r="D76" s="85">
        <v>500000</v>
      </c>
      <c r="E76" s="85">
        <v>500000</v>
      </c>
      <c r="F76" s="9"/>
      <c r="G76" s="9"/>
      <c r="H76" s="9"/>
      <c r="I76" s="9"/>
      <c r="J76" s="9"/>
      <c r="K76" s="9"/>
      <c r="L76" s="9"/>
      <c r="M76" s="9"/>
      <c r="N76" s="9"/>
      <c r="O76" s="9"/>
      <c r="P76" s="9"/>
      <c r="Q76" s="9"/>
    </row>
    <row r="77" spans="1:17 16371:16384" x14ac:dyDescent="0.25">
      <c r="A77" s="2" t="s">
        <v>62</v>
      </c>
      <c r="B77" s="21" t="s">
        <v>88</v>
      </c>
      <c r="C77" s="83">
        <v>2500000</v>
      </c>
      <c r="D77" s="85">
        <v>2500000</v>
      </c>
      <c r="E77" s="85">
        <v>1500000</v>
      </c>
      <c r="F77" s="9"/>
      <c r="G77" s="9"/>
      <c r="H77" s="9"/>
      <c r="I77" s="9"/>
      <c r="J77" s="9"/>
      <c r="K77" s="9"/>
      <c r="L77" s="9"/>
      <c r="M77" s="9"/>
      <c r="N77" s="9"/>
      <c r="O77" s="9"/>
      <c r="P77" s="9"/>
      <c r="Q77" s="9"/>
    </row>
    <row r="78" spans="1:17 16371:16384" x14ac:dyDescent="0.25">
      <c r="A78" s="2" t="s">
        <v>63</v>
      </c>
      <c r="B78" s="21" t="s">
        <v>88</v>
      </c>
      <c r="C78" s="83">
        <v>2500000</v>
      </c>
      <c r="D78" s="85">
        <v>2500000</v>
      </c>
      <c r="E78" s="85">
        <v>625000</v>
      </c>
      <c r="F78" s="9"/>
      <c r="G78" s="9"/>
      <c r="H78" s="9"/>
      <c r="I78" s="9"/>
      <c r="J78" s="9"/>
      <c r="K78" s="9"/>
      <c r="L78" s="9"/>
      <c r="M78" s="9"/>
      <c r="N78" s="9"/>
      <c r="O78" s="9"/>
      <c r="P78" s="9"/>
      <c r="Q78" s="9"/>
    </row>
    <row r="79" spans="1:17 16371:16384" x14ac:dyDescent="0.25">
      <c r="A79" s="2" t="s">
        <v>64</v>
      </c>
      <c r="B79" s="21" t="s">
        <v>88</v>
      </c>
      <c r="C79" s="83">
        <v>801449</v>
      </c>
      <c r="D79" s="85">
        <v>801449</v>
      </c>
      <c r="E79" s="85">
        <v>329344</v>
      </c>
      <c r="F79" s="9"/>
      <c r="G79" s="9"/>
      <c r="H79" s="9"/>
      <c r="I79" s="9"/>
      <c r="J79" s="9"/>
      <c r="K79" s="9"/>
      <c r="L79" s="9"/>
      <c r="M79" s="9"/>
      <c r="N79" s="9"/>
      <c r="O79" s="9"/>
      <c r="P79" s="9"/>
      <c r="Q79" s="9"/>
    </row>
    <row r="80" spans="1:17 16371:16384" x14ac:dyDescent="0.25">
      <c r="A80" s="2" t="s">
        <v>91</v>
      </c>
      <c r="B80" s="21" t="s">
        <v>88</v>
      </c>
      <c r="C80" s="83">
        <v>1062999</v>
      </c>
      <c r="D80" s="85">
        <v>1062999</v>
      </c>
      <c r="E80" s="85">
        <v>356395</v>
      </c>
      <c r="F80" s="9"/>
      <c r="G80" s="9"/>
      <c r="H80" s="9"/>
      <c r="I80" s="9"/>
      <c r="J80" s="9"/>
      <c r="K80" s="9"/>
      <c r="L80" s="9"/>
      <c r="M80" s="9"/>
      <c r="N80" s="9"/>
      <c r="O80" s="9"/>
      <c r="P80" s="9"/>
      <c r="Q80" s="9"/>
    </row>
    <row r="81" spans="1:17" x14ac:dyDescent="0.25">
      <c r="A81" s="2" t="s">
        <v>65</v>
      </c>
      <c r="B81" s="21" t="s">
        <v>88</v>
      </c>
      <c r="C81" s="83">
        <v>2500000</v>
      </c>
      <c r="D81" s="85">
        <v>2500000</v>
      </c>
      <c r="E81" s="85">
        <v>900000</v>
      </c>
      <c r="F81" s="9"/>
      <c r="G81" s="9"/>
      <c r="H81" s="9"/>
      <c r="I81" s="9"/>
      <c r="J81" s="9"/>
      <c r="K81" s="9"/>
      <c r="L81" s="9"/>
      <c r="M81" s="9"/>
      <c r="N81" s="9"/>
      <c r="O81" s="9"/>
      <c r="P81" s="9"/>
      <c r="Q81" s="9"/>
    </row>
    <row r="82" spans="1:17" x14ac:dyDescent="0.25">
      <c r="A82" s="2" t="s">
        <v>66</v>
      </c>
      <c r="B82" s="21" t="s">
        <v>88</v>
      </c>
      <c r="C82" s="83">
        <v>1046352</v>
      </c>
      <c r="D82" s="85">
        <v>1046352</v>
      </c>
      <c r="E82" s="85">
        <v>1046352</v>
      </c>
      <c r="F82" s="9"/>
      <c r="G82" s="9"/>
      <c r="H82" s="9"/>
      <c r="I82" s="9"/>
      <c r="J82" s="9"/>
      <c r="K82" s="9"/>
      <c r="L82" s="9"/>
      <c r="M82" s="9"/>
      <c r="N82" s="9"/>
      <c r="O82" s="9"/>
      <c r="P82" s="9"/>
      <c r="Q82" s="9"/>
    </row>
    <row r="83" spans="1:17" x14ac:dyDescent="0.25">
      <c r="A83" s="2" t="s">
        <v>67</v>
      </c>
      <c r="B83" s="21" t="s">
        <v>88</v>
      </c>
      <c r="C83" s="83">
        <v>100000</v>
      </c>
      <c r="D83" s="85">
        <v>100000</v>
      </c>
      <c r="E83" s="85">
        <v>100000</v>
      </c>
      <c r="F83" s="9"/>
      <c r="G83" s="9"/>
      <c r="H83" s="9"/>
      <c r="I83" s="9"/>
      <c r="J83" s="9"/>
      <c r="K83" s="9"/>
      <c r="L83" s="9"/>
      <c r="M83" s="9"/>
      <c r="N83" s="9"/>
      <c r="O83" s="9"/>
      <c r="P83" s="9"/>
      <c r="Q83" s="9"/>
    </row>
    <row r="84" spans="1:17" x14ac:dyDescent="0.25">
      <c r="A84" s="2" t="s">
        <v>89</v>
      </c>
      <c r="B84" s="21" t="s">
        <v>88</v>
      </c>
      <c r="C84" s="83">
        <v>89200</v>
      </c>
      <c r="D84" s="85">
        <v>89200</v>
      </c>
      <c r="E84" s="85">
        <v>80280</v>
      </c>
      <c r="F84" s="9"/>
      <c r="G84" s="9"/>
      <c r="H84" s="9"/>
      <c r="I84" s="9"/>
      <c r="J84" s="9"/>
      <c r="K84" s="9"/>
      <c r="L84" s="9"/>
      <c r="M84" s="9"/>
      <c r="N84" s="9"/>
      <c r="O84" s="9"/>
      <c r="P84" s="9"/>
      <c r="Q84" s="9"/>
    </row>
    <row r="85" spans="1:17" x14ac:dyDescent="0.25">
      <c r="A85" s="2" t="s">
        <v>68</v>
      </c>
      <c r="B85" s="21" t="s">
        <v>88</v>
      </c>
      <c r="C85" s="83">
        <v>1000000</v>
      </c>
      <c r="D85" s="85">
        <v>1000000</v>
      </c>
      <c r="E85" s="85">
        <v>200000</v>
      </c>
      <c r="F85" s="9"/>
      <c r="G85" s="9"/>
      <c r="H85" s="9"/>
      <c r="I85" s="9"/>
      <c r="J85" s="9"/>
      <c r="K85" s="9"/>
      <c r="L85" s="9"/>
      <c r="M85" s="9"/>
      <c r="N85" s="9"/>
      <c r="O85" s="9"/>
      <c r="P85" s="9"/>
      <c r="Q85" s="9"/>
    </row>
    <row r="86" spans="1:17" x14ac:dyDescent="0.25">
      <c r="A86" s="7" t="s">
        <v>94</v>
      </c>
      <c r="B86" s="15"/>
      <c r="C86" s="14">
        <v>1537305</v>
      </c>
      <c r="D86" s="14"/>
      <c r="E86" s="14"/>
      <c r="F86" s="14"/>
      <c r="G86" s="14"/>
      <c r="H86" s="14"/>
      <c r="I86" s="14"/>
      <c r="J86" s="14"/>
      <c r="K86" s="14"/>
      <c r="L86" s="14"/>
      <c r="M86" s="14"/>
      <c r="N86" s="14"/>
      <c r="O86" s="14"/>
      <c r="P86" s="14"/>
      <c r="Q86" s="14"/>
    </row>
    <row r="87" spans="1:17" x14ac:dyDescent="0.25">
      <c r="A87" s="26" t="s">
        <v>93</v>
      </c>
      <c r="B87" s="26"/>
      <c r="C87" s="27">
        <f t="shared" ref="C87:Q87" si="28">SUM(C4,C16,C24,C39,C47,C50,C59,C68,C73,C86)</f>
        <v>619169438.87</v>
      </c>
      <c r="D87" s="27">
        <f t="shared" si="28"/>
        <v>421404650.75999993</v>
      </c>
      <c r="E87" s="27">
        <f t="shared" si="28"/>
        <v>246140682.76999998</v>
      </c>
      <c r="F87" s="27">
        <f t="shared" si="28"/>
        <v>56344409.649999991</v>
      </c>
      <c r="G87" s="27">
        <f t="shared" si="28"/>
        <v>17820379.884999998</v>
      </c>
      <c r="H87" s="27">
        <f t="shared" si="28"/>
        <v>93573328.272999972</v>
      </c>
      <c r="I87" s="27">
        <f t="shared" si="28"/>
        <v>57374357.677999988</v>
      </c>
      <c r="J87" s="27">
        <f t="shared" si="28"/>
        <v>63966803.019999981</v>
      </c>
      <c r="K87" s="27">
        <f t="shared" si="28"/>
        <v>34585558.359999999</v>
      </c>
      <c r="L87" s="27">
        <f t="shared" si="28"/>
        <v>68312121.86999999</v>
      </c>
      <c r="M87" s="27">
        <f t="shared" si="28"/>
        <v>39219762.989999995</v>
      </c>
      <c r="N87" s="27">
        <f t="shared" si="28"/>
        <v>36797037.939999998</v>
      </c>
      <c r="O87" s="27">
        <f t="shared" si="28"/>
        <v>20692429.150000002</v>
      </c>
      <c r="P87" s="27">
        <f t="shared" si="28"/>
        <v>27147254.150000002</v>
      </c>
      <c r="Q87" s="27">
        <f t="shared" si="28"/>
        <v>23633817.490000002</v>
      </c>
    </row>
  </sheetData>
  <mergeCells count="9">
    <mergeCell ref="P2:Q2"/>
    <mergeCell ref="N2:O2"/>
    <mergeCell ref="L2:M2"/>
    <mergeCell ref="J2:K2"/>
    <mergeCell ref="C31:C32"/>
    <mergeCell ref="C9:C15"/>
    <mergeCell ref="H2:I2"/>
    <mergeCell ref="F2:G2"/>
    <mergeCell ref="D2:E2"/>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DC455-E05F-4D36-AD61-C7E8A8022264}">
  <dimension ref="A1:J147"/>
  <sheetViews>
    <sheetView topLeftCell="B79" workbookViewId="0">
      <selection activeCell="A94" sqref="A94"/>
    </sheetView>
  </sheetViews>
  <sheetFormatPr defaultRowHeight="15" x14ac:dyDescent="0.25"/>
  <cols>
    <col min="1" max="1" width="26.140625" bestFit="1" customWidth="1"/>
    <col min="2" max="2" width="49.85546875" bestFit="1" customWidth="1"/>
    <col min="3" max="3" width="22.42578125" bestFit="1" customWidth="1"/>
    <col min="4" max="4" width="17.85546875" bestFit="1" customWidth="1"/>
    <col min="5" max="6" width="11.28515625" bestFit="1" customWidth="1"/>
    <col min="7" max="7" width="15.42578125" bestFit="1" customWidth="1"/>
    <col min="8" max="8" width="11.7109375" bestFit="1" customWidth="1"/>
    <col min="9" max="9" width="10.42578125" bestFit="1" customWidth="1"/>
  </cols>
  <sheetData>
    <row r="1" spans="1:10" ht="51.75" x14ac:dyDescent="0.25">
      <c r="A1" s="100" t="s">
        <v>480</v>
      </c>
      <c r="B1" s="100" t="s">
        <v>479</v>
      </c>
      <c r="C1" s="100" t="s">
        <v>478</v>
      </c>
      <c r="D1" s="100" t="s">
        <v>477</v>
      </c>
      <c r="E1" s="100" t="s">
        <v>476</v>
      </c>
      <c r="F1" s="100" t="s">
        <v>475</v>
      </c>
      <c r="G1" s="101" t="s">
        <v>474</v>
      </c>
      <c r="H1" s="101" t="s">
        <v>473</v>
      </c>
      <c r="I1" s="100" t="s">
        <v>472</v>
      </c>
      <c r="J1" s="100" t="s">
        <v>471</v>
      </c>
    </row>
    <row r="2" spans="1:10" x14ac:dyDescent="0.25">
      <c r="A2" s="87" t="s">
        <v>467</v>
      </c>
      <c r="B2" s="96" t="s">
        <v>470</v>
      </c>
      <c r="C2" s="95" t="s">
        <v>468</v>
      </c>
      <c r="D2" s="95" t="s">
        <v>462</v>
      </c>
      <c r="E2" s="95" t="s">
        <v>436</v>
      </c>
      <c r="F2" s="95" t="s">
        <v>262</v>
      </c>
      <c r="G2" s="94">
        <v>30000</v>
      </c>
      <c r="H2" s="94">
        <v>15000</v>
      </c>
      <c r="I2" s="94">
        <v>7500</v>
      </c>
      <c r="J2" s="93">
        <v>0.5</v>
      </c>
    </row>
    <row r="3" spans="1:10" x14ac:dyDescent="0.25">
      <c r="A3" s="87" t="s">
        <v>467</v>
      </c>
      <c r="B3" s="96" t="s">
        <v>469</v>
      </c>
      <c r="C3" s="95" t="s">
        <v>468</v>
      </c>
      <c r="D3" s="95" t="s">
        <v>462</v>
      </c>
      <c r="E3" s="95" t="s">
        <v>436</v>
      </c>
      <c r="F3" s="95" t="s">
        <v>271</v>
      </c>
      <c r="G3" s="94">
        <v>67000</v>
      </c>
      <c r="H3" s="94">
        <v>33500</v>
      </c>
      <c r="I3" s="94">
        <v>31961.32</v>
      </c>
      <c r="J3" s="93">
        <v>0.95406925373134333</v>
      </c>
    </row>
    <row r="4" spans="1:10" x14ac:dyDescent="0.25">
      <c r="A4" s="87" t="s">
        <v>467</v>
      </c>
      <c r="B4" s="96" t="s">
        <v>466</v>
      </c>
      <c r="C4" s="95" t="s">
        <v>465</v>
      </c>
      <c r="D4" s="95" t="s">
        <v>462</v>
      </c>
      <c r="E4" s="95" t="s">
        <v>436</v>
      </c>
      <c r="F4" s="95" t="s">
        <v>271</v>
      </c>
      <c r="G4" s="94">
        <v>120000</v>
      </c>
      <c r="H4" s="94">
        <v>60000</v>
      </c>
      <c r="I4" s="94">
        <v>30000</v>
      </c>
      <c r="J4" s="93">
        <v>0.5</v>
      </c>
    </row>
    <row r="5" spans="1:10" x14ac:dyDescent="0.25">
      <c r="A5" s="87" t="s">
        <v>261</v>
      </c>
      <c r="B5" s="96" t="s">
        <v>464</v>
      </c>
      <c r="C5" s="95" t="s">
        <v>463</v>
      </c>
      <c r="D5" s="95" t="s">
        <v>462</v>
      </c>
      <c r="E5" s="95" t="s">
        <v>436</v>
      </c>
      <c r="F5" s="95" t="s">
        <v>262</v>
      </c>
      <c r="G5" s="94">
        <v>275300</v>
      </c>
      <c r="H5" s="94">
        <v>137650</v>
      </c>
      <c r="I5" s="94">
        <v>137650</v>
      </c>
      <c r="J5" s="93">
        <v>1</v>
      </c>
    </row>
    <row r="6" spans="1:10" x14ac:dyDescent="0.25">
      <c r="A6" s="87" t="s">
        <v>289</v>
      </c>
      <c r="B6" s="96" t="s">
        <v>461</v>
      </c>
      <c r="C6" s="95" t="s">
        <v>460</v>
      </c>
      <c r="D6" s="95" t="s">
        <v>459</v>
      </c>
      <c r="E6" s="95" t="s">
        <v>436</v>
      </c>
      <c r="F6" s="95" t="s">
        <v>271</v>
      </c>
      <c r="G6" s="94">
        <v>420000</v>
      </c>
      <c r="H6" s="94">
        <v>210000</v>
      </c>
      <c r="I6" s="94">
        <v>105000</v>
      </c>
      <c r="J6" s="93">
        <v>0.5</v>
      </c>
    </row>
    <row r="7" spans="1:10" x14ac:dyDescent="0.25">
      <c r="A7" s="87" t="s">
        <v>261</v>
      </c>
      <c r="B7" s="96" t="s">
        <v>458</v>
      </c>
      <c r="C7" s="95" t="s">
        <v>457</v>
      </c>
      <c r="D7" s="95" t="s">
        <v>456</v>
      </c>
      <c r="E7" s="95" t="s">
        <v>436</v>
      </c>
      <c r="F7" s="95" t="s">
        <v>295</v>
      </c>
      <c r="G7" s="94">
        <v>122344.7</v>
      </c>
      <c r="H7" s="94">
        <v>61172.35</v>
      </c>
      <c r="I7" s="94">
        <v>61172.345000000001</v>
      </c>
      <c r="J7" s="93">
        <v>0.99999991826372536</v>
      </c>
    </row>
    <row r="8" spans="1:10" ht="26.25" x14ac:dyDescent="0.25">
      <c r="A8" s="87" t="s">
        <v>449</v>
      </c>
      <c r="B8" s="96" t="s">
        <v>455</v>
      </c>
      <c r="C8" s="95" t="s">
        <v>451</v>
      </c>
      <c r="D8" s="95" t="s">
        <v>450</v>
      </c>
      <c r="E8" s="95" t="s">
        <v>436</v>
      </c>
      <c r="F8" s="95" t="s">
        <v>271</v>
      </c>
      <c r="G8" s="94">
        <v>24000</v>
      </c>
      <c r="H8" s="94">
        <v>12000</v>
      </c>
      <c r="I8" s="94">
        <v>6000</v>
      </c>
      <c r="J8" s="93">
        <v>0.5</v>
      </c>
    </row>
    <row r="9" spans="1:10" ht="26.25" x14ac:dyDescent="0.25">
      <c r="A9" s="87" t="s">
        <v>449</v>
      </c>
      <c r="B9" s="96" t="s">
        <v>454</v>
      </c>
      <c r="C9" s="95" t="s">
        <v>451</v>
      </c>
      <c r="D9" s="95" t="s">
        <v>450</v>
      </c>
      <c r="E9" s="95" t="s">
        <v>436</v>
      </c>
      <c r="F9" s="95" t="s">
        <v>271</v>
      </c>
      <c r="G9" s="94">
        <v>1482516</v>
      </c>
      <c r="H9" s="94">
        <v>100000</v>
      </c>
      <c r="I9" s="94">
        <v>50000</v>
      </c>
      <c r="J9" s="93">
        <v>0.5</v>
      </c>
    </row>
    <row r="10" spans="1:10" ht="26.25" x14ac:dyDescent="0.25">
      <c r="A10" s="87" t="s">
        <v>449</v>
      </c>
      <c r="B10" s="96" t="s">
        <v>453</v>
      </c>
      <c r="C10" s="95" t="s">
        <v>451</v>
      </c>
      <c r="D10" s="95" t="s">
        <v>450</v>
      </c>
      <c r="E10" s="95" t="s">
        <v>436</v>
      </c>
      <c r="F10" s="95" t="s">
        <v>445</v>
      </c>
      <c r="G10" s="94">
        <v>300000</v>
      </c>
      <c r="H10" s="94">
        <v>150000</v>
      </c>
      <c r="I10" s="94">
        <v>138258.34</v>
      </c>
      <c r="J10" s="93">
        <v>0.92172226666666668</v>
      </c>
    </row>
    <row r="11" spans="1:10" ht="26.25" x14ac:dyDescent="0.25">
      <c r="A11" s="87" t="s">
        <v>449</v>
      </c>
      <c r="B11" s="96" t="s">
        <v>452</v>
      </c>
      <c r="C11" s="95" t="s">
        <v>451</v>
      </c>
      <c r="D11" s="95" t="s">
        <v>450</v>
      </c>
      <c r="E11" s="95" t="s">
        <v>436</v>
      </c>
      <c r="F11" s="95" t="s">
        <v>262</v>
      </c>
      <c r="G11" s="94">
        <v>450000</v>
      </c>
      <c r="H11" s="94">
        <v>225000</v>
      </c>
      <c r="I11" s="94">
        <v>112500</v>
      </c>
      <c r="J11" s="93">
        <v>0.5</v>
      </c>
    </row>
    <row r="12" spans="1:10" ht="26.25" x14ac:dyDescent="0.25">
      <c r="A12" s="87" t="s">
        <v>449</v>
      </c>
      <c r="B12" s="96" t="s">
        <v>448</v>
      </c>
      <c r="C12" s="95" t="s">
        <v>447</v>
      </c>
      <c r="D12" s="95" t="s">
        <v>446</v>
      </c>
      <c r="E12" s="95" t="s">
        <v>436</v>
      </c>
      <c r="F12" s="95" t="s">
        <v>445</v>
      </c>
      <c r="G12" s="94">
        <v>130000</v>
      </c>
      <c r="H12" s="94">
        <v>65000</v>
      </c>
      <c r="I12" s="94">
        <v>32500</v>
      </c>
      <c r="J12" s="93">
        <v>0.5</v>
      </c>
    </row>
    <row r="13" spans="1:10" x14ac:dyDescent="0.25">
      <c r="A13" s="87" t="s">
        <v>289</v>
      </c>
      <c r="B13" s="96" t="s">
        <v>444</v>
      </c>
      <c r="C13" s="95" t="s">
        <v>443</v>
      </c>
      <c r="D13" s="95" t="s">
        <v>442</v>
      </c>
      <c r="E13" s="95" t="s">
        <v>436</v>
      </c>
      <c r="F13" s="95" t="s">
        <v>271</v>
      </c>
      <c r="G13" s="94">
        <v>18500</v>
      </c>
      <c r="H13" s="94">
        <v>9250</v>
      </c>
      <c r="I13" s="94">
        <v>4625</v>
      </c>
      <c r="J13" s="93">
        <v>0.5</v>
      </c>
    </row>
    <row r="14" spans="1:10" x14ac:dyDescent="0.25">
      <c r="A14" s="87" t="s">
        <v>261</v>
      </c>
      <c r="B14" s="96" t="s">
        <v>441</v>
      </c>
      <c r="C14" s="95" t="s">
        <v>438</v>
      </c>
      <c r="D14" s="95" t="s">
        <v>437</v>
      </c>
      <c r="E14" s="95" t="s">
        <v>436</v>
      </c>
      <c r="F14" s="95" t="s">
        <v>440</v>
      </c>
      <c r="G14" s="94">
        <v>30653.03</v>
      </c>
      <c r="H14" s="94">
        <v>15326.51</v>
      </c>
      <c r="I14" s="94">
        <v>15326.505000000001</v>
      </c>
      <c r="J14" s="93">
        <v>0.99999967376787025</v>
      </c>
    </row>
    <row r="15" spans="1:10" x14ac:dyDescent="0.25">
      <c r="A15" s="87" t="s">
        <v>261</v>
      </c>
      <c r="B15" s="96" t="s">
        <v>439</v>
      </c>
      <c r="C15" s="95" t="s">
        <v>438</v>
      </c>
      <c r="D15" s="95" t="s">
        <v>437</v>
      </c>
      <c r="E15" s="95" t="s">
        <v>436</v>
      </c>
      <c r="F15" s="95" t="s">
        <v>271</v>
      </c>
      <c r="G15" s="94">
        <v>391900.92</v>
      </c>
      <c r="H15" s="94">
        <v>195950.46</v>
      </c>
      <c r="I15" s="94">
        <v>195950.46</v>
      </c>
      <c r="J15" s="93">
        <v>1</v>
      </c>
    </row>
    <row r="16" spans="1:10" x14ac:dyDescent="0.25">
      <c r="A16" s="87" t="s">
        <v>424</v>
      </c>
      <c r="B16" s="96" t="s">
        <v>435</v>
      </c>
      <c r="C16" s="95" t="s">
        <v>434</v>
      </c>
      <c r="D16" s="95" t="s">
        <v>431</v>
      </c>
      <c r="E16" s="95" t="s">
        <v>393</v>
      </c>
      <c r="F16" s="95" t="s">
        <v>295</v>
      </c>
      <c r="G16" s="94">
        <v>112913</v>
      </c>
      <c r="H16" s="94">
        <v>56456</v>
      </c>
      <c r="I16" s="94">
        <v>28228</v>
      </c>
      <c r="J16" s="93">
        <v>0.5</v>
      </c>
    </row>
    <row r="17" spans="1:10" x14ac:dyDescent="0.25">
      <c r="A17" s="87" t="s">
        <v>402</v>
      </c>
      <c r="B17" s="96" t="s">
        <v>433</v>
      </c>
      <c r="C17" s="95" t="s">
        <v>432</v>
      </c>
      <c r="D17" s="95" t="s">
        <v>431</v>
      </c>
      <c r="E17" s="95" t="s">
        <v>393</v>
      </c>
      <c r="F17" s="95" t="s">
        <v>295</v>
      </c>
      <c r="G17" s="94">
        <v>240000</v>
      </c>
      <c r="H17" s="94">
        <v>77000</v>
      </c>
      <c r="I17" s="94">
        <v>77000</v>
      </c>
      <c r="J17" s="93">
        <v>1</v>
      </c>
    </row>
    <row r="18" spans="1:10" x14ac:dyDescent="0.25">
      <c r="A18" s="87" t="s">
        <v>430</v>
      </c>
      <c r="B18" s="96" t="s">
        <v>429</v>
      </c>
      <c r="C18" s="95" t="s">
        <v>428</v>
      </c>
      <c r="D18" s="95" t="s">
        <v>421</v>
      </c>
      <c r="E18" s="95" t="s">
        <v>393</v>
      </c>
      <c r="F18" s="95" t="s">
        <v>271</v>
      </c>
      <c r="G18" s="94">
        <v>1417180.38</v>
      </c>
      <c r="H18" s="94">
        <v>400000</v>
      </c>
      <c r="I18" s="94">
        <v>200000</v>
      </c>
      <c r="J18" s="93">
        <v>0.5</v>
      </c>
    </row>
    <row r="19" spans="1:10" x14ac:dyDescent="0.25">
      <c r="A19" s="87" t="s">
        <v>397</v>
      </c>
      <c r="B19" s="96" t="s">
        <v>427</v>
      </c>
      <c r="C19" s="95" t="s">
        <v>425</v>
      </c>
      <c r="D19" s="95" t="s">
        <v>421</v>
      </c>
      <c r="E19" s="95" t="s">
        <v>393</v>
      </c>
      <c r="F19" s="95" t="s">
        <v>271</v>
      </c>
      <c r="G19" s="94">
        <v>22613</v>
      </c>
      <c r="H19" s="94">
        <v>7500</v>
      </c>
      <c r="I19" s="94">
        <v>3750</v>
      </c>
      <c r="J19" s="93">
        <v>0.5</v>
      </c>
    </row>
    <row r="20" spans="1:10" x14ac:dyDescent="0.25">
      <c r="A20" s="87" t="s">
        <v>397</v>
      </c>
      <c r="B20" s="96" t="s">
        <v>426</v>
      </c>
      <c r="C20" s="95" t="s">
        <v>425</v>
      </c>
      <c r="D20" s="95" t="s">
        <v>421</v>
      </c>
      <c r="E20" s="95" t="s">
        <v>393</v>
      </c>
      <c r="F20" s="95" t="s">
        <v>271</v>
      </c>
      <c r="G20" s="94">
        <v>338889</v>
      </c>
      <c r="H20" s="94">
        <v>168000</v>
      </c>
      <c r="I20" s="94">
        <v>84000</v>
      </c>
      <c r="J20" s="93">
        <v>0.5</v>
      </c>
    </row>
    <row r="21" spans="1:10" x14ac:dyDescent="0.25">
      <c r="A21" s="87" t="s">
        <v>424</v>
      </c>
      <c r="B21" s="96" t="s">
        <v>423</v>
      </c>
      <c r="C21" s="95" t="s">
        <v>422</v>
      </c>
      <c r="D21" s="95" t="s">
        <v>421</v>
      </c>
      <c r="E21" s="95" t="s">
        <v>393</v>
      </c>
      <c r="F21" s="95" t="s">
        <v>271</v>
      </c>
      <c r="G21" s="94">
        <v>145000</v>
      </c>
      <c r="H21" s="94">
        <v>72500</v>
      </c>
      <c r="I21" s="94">
        <v>52057.04</v>
      </c>
      <c r="J21" s="93">
        <v>0.71802813793103448</v>
      </c>
    </row>
    <row r="22" spans="1:10" x14ac:dyDescent="0.25">
      <c r="A22" s="87" t="s">
        <v>402</v>
      </c>
      <c r="B22" s="96" t="s">
        <v>420</v>
      </c>
      <c r="C22" s="95" t="s">
        <v>417</v>
      </c>
      <c r="D22" s="95" t="s">
        <v>416</v>
      </c>
      <c r="E22" s="95" t="s">
        <v>393</v>
      </c>
      <c r="F22" s="95" t="s">
        <v>271</v>
      </c>
      <c r="G22" s="94">
        <v>456076</v>
      </c>
      <c r="H22" s="94">
        <v>200000</v>
      </c>
      <c r="I22" s="94">
        <v>200000</v>
      </c>
      <c r="J22" s="93">
        <v>1</v>
      </c>
    </row>
    <row r="23" spans="1:10" x14ac:dyDescent="0.25">
      <c r="A23" s="87" t="s">
        <v>402</v>
      </c>
      <c r="B23" s="96" t="s">
        <v>419</v>
      </c>
      <c r="C23" s="95" t="s">
        <v>417</v>
      </c>
      <c r="D23" s="95" t="s">
        <v>416</v>
      </c>
      <c r="E23" s="95" t="s">
        <v>393</v>
      </c>
      <c r="F23" s="95" t="s">
        <v>271</v>
      </c>
      <c r="G23" s="94">
        <v>949184</v>
      </c>
      <c r="H23" s="94">
        <v>450000</v>
      </c>
      <c r="I23" s="94">
        <v>225000</v>
      </c>
      <c r="J23" s="93">
        <v>0.5</v>
      </c>
    </row>
    <row r="24" spans="1:10" x14ac:dyDescent="0.25">
      <c r="A24" s="87" t="s">
        <v>402</v>
      </c>
      <c r="B24" s="96" t="s">
        <v>418</v>
      </c>
      <c r="C24" s="95" t="s">
        <v>417</v>
      </c>
      <c r="D24" s="95" t="s">
        <v>416</v>
      </c>
      <c r="E24" s="95" t="s">
        <v>393</v>
      </c>
      <c r="F24" s="95" t="s">
        <v>271</v>
      </c>
      <c r="G24" s="94">
        <v>1146489</v>
      </c>
      <c r="H24" s="94">
        <v>500000</v>
      </c>
      <c r="I24" s="94">
        <v>250000</v>
      </c>
      <c r="J24" s="93">
        <v>0.5</v>
      </c>
    </row>
    <row r="25" spans="1:10" x14ac:dyDescent="0.25">
      <c r="A25" s="87" t="s">
        <v>407</v>
      </c>
      <c r="B25" s="96" t="s">
        <v>415</v>
      </c>
      <c r="C25" s="95" t="s">
        <v>414</v>
      </c>
      <c r="D25" s="95" t="s">
        <v>413</v>
      </c>
      <c r="E25" s="95" t="s">
        <v>393</v>
      </c>
      <c r="F25" s="95" t="s">
        <v>271</v>
      </c>
      <c r="G25" s="94">
        <v>21106</v>
      </c>
      <c r="H25" s="94">
        <v>10553</v>
      </c>
      <c r="I25" s="94">
        <v>5276.5</v>
      </c>
      <c r="J25" s="93">
        <v>0.5</v>
      </c>
    </row>
    <row r="26" spans="1:10" x14ac:dyDescent="0.25">
      <c r="A26" s="87" t="s">
        <v>407</v>
      </c>
      <c r="B26" s="96" t="s">
        <v>412</v>
      </c>
      <c r="C26" s="95" t="s">
        <v>409</v>
      </c>
      <c r="D26" s="95" t="s">
        <v>408</v>
      </c>
      <c r="E26" s="95" t="s">
        <v>393</v>
      </c>
      <c r="F26" s="95" t="s">
        <v>271</v>
      </c>
      <c r="G26" s="94">
        <v>43494</v>
      </c>
      <c r="H26" s="94">
        <v>21747</v>
      </c>
      <c r="I26" s="94">
        <v>10873.5</v>
      </c>
      <c r="J26" s="93">
        <v>0.5</v>
      </c>
    </row>
    <row r="27" spans="1:10" x14ac:dyDescent="0.25">
      <c r="A27" s="87" t="s">
        <v>407</v>
      </c>
      <c r="B27" s="96" t="s">
        <v>411</v>
      </c>
      <c r="C27" s="95" t="s">
        <v>409</v>
      </c>
      <c r="D27" s="95" t="s">
        <v>408</v>
      </c>
      <c r="E27" s="95" t="s">
        <v>393</v>
      </c>
      <c r="F27" s="95" t="s">
        <v>295</v>
      </c>
      <c r="G27" s="94">
        <v>74770</v>
      </c>
      <c r="H27" s="94">
        <v>37385</v>
      </c>
      <c r="I27" s="94">
        <v>18692.5</v>
      </c>
      <c r="J27" s="93">
        <v>0.5</v>
      </c>
    </row>
    <row r="28" spans="1:10" x14ac:dyDescent="0.25">
      <c r="A28" s="87" t="s">
        <v>407</v>
      </c>
      <c r="B28" s="96" t="s">
        <v>410</v>
      </c>
      <c r="C28" s="95" t="s">
        <v>409</v>
      </c>
      <c r="D28" s="95" t="s">
        <v>408</v>
      </c>
      <c r="E28" s="95" t="s">
        <v>393</v>
      </c>
      <c r="F28" s="95" t="s">
        <v>271</v>
      </c>
      <c r="G28" s="94">
        <v>333078</v>
      </c>
      <c r="H28" s="94">
        <v>166539</v>
      </c>
      <c r="I28" s="94">
        <v>83269.5</v>
      </c>
      <c r="J28" s="93">
        <v>0.5</v>
      </c>
    </row>
    <row r="29" spans="1:10" x14ac:dyDescent="0.25">
      <c r="A29" s="87" t="s">
        <v>407</v>
      </c>
      <c r="B29" s="96" t="s">
        <v>406</v>
      </c>
      <c r="C29" s="95" t="s">
        <v>405</v>
      </c>
      <c r="D29" s="95" t="s">
        <v>404</v>
      </c>
      <c r="E29" s="95" t="s">
        <v>393</v>
      </c>
      <c r="F29" s="95" t="s">
        <v>271</v>
      </c>
      <c r="G29" s="94">
        <v>13282</v>
      </c>
      <c r="H29" s="94">
        <v>6641</v>
      </c>
      <c r="I29" s="94">
        <v>3320.5</v>
      </c>
      <c r="J29" s="93">
        <v>0.5</v>
      </c>
    </row>
    <row r="30" spans="1:10" x14ac:dyDescent="0.25">
      <c r="A30" s="87" t="s">
        <v>402</v>
      </c>
      <c r="B30" s="96" t="s">
        <v>403</v>
      </c>
      <c r="C30" s="95" t="s">
        <v>400</v>
      </c>
      <c r="D30" s="95" t="s">
        <v>399</v>
      </c>
      <c r="E30" s="95" t="s">
        <v>393</v>
      </c>
      <c r="F30" s="95" t="s">
        <v>295</v>
      </c>
      <c r="G30" s="94">
        <v>366960</v>
      </c>
      <c r="H30" s="94">
        <v>130000</v>
      </c>
      <c r="I30" s="94">
        <v>130000</v>
      </c>
      <c r="J30" s="93">
        <v>1</v>
      </c>
    </row>
    <row r="31" spans="1:10" x14ac:dyDescent="0.25">
      <c r="A31" s="87" t="s">
        <v>402</v>
      </c>
      <c r="B31" s="96" t="s">
        <v>401</v>
      </c>
      <c r="C31" s="95" t="s">
        <v>400</v>
      </c>
      <c r="D31" s="95" t="s">
        <v>399</v>
      </c>
      <c r="E31" s="95" t="s">
        <v>393</v>
      </c>
      <c r="F31" s="95" t="s">
        <v>295</v>
      </c>
      <c r="G31" s="94">
        <v>402600</v>
      </c>
      <c r="H31" s="94">
        <v>143000</v>
      </c>
      <c r="I31" s="94">
        <v>143000</v>
      </c>
      <c r="J31" s="93">
        <v>1</v>
      </c>
    </row>
    <row r="32" spans="1:10" x14ac:dyDescent="0.25">
      <c r="A32" s="87" t="s">
        <v>397</v>
      </c>
      <c r="B32" s="96" t="s">
        <v>398</v>
      </c>
      <c r="C32" s="95" t="s">
        <v>395</v>
      </c>
      <c r="D32" s="95" t="s">
        <v>394</v>
      </c>
      <c r="E32" s="95" t="s">
        <v>393</v>
      </c>
      <c r="F32" s="95" t="s">
        <v>262</v>
      </c>
      <c r="G32" s="94">
        <v>234803</v>
      </c>
      <c r="H32" s="94">
        <v>37500</v>
      </c>
      <c r="I32" s="94">
        <v>18750</v>
      </c>
      <c r="J32" s="93">
        <v>0.5</v>
      </c>
    </row>
    <row r="33" spans="1:10" x14ac:dyDescent="0.25">
      <c r="A33" s="87" t="s">
        <v>397</v>
      </c>
      <c r="B33" s="96" t="s">
        <v>396</v>
      </c>
      <c r="C33" s="95" t="s">
        <v>395</v>
      </c>
      <c r="D33" s="95" t="s">
        <v>394</v>
      </c>
      <c r="E33" s="95" t="s">
        <v>393</v>
      </c>
      <c r="F33" s="95" t="s">
        <v>295</v>
      </c>
      <c r="G33" s="94">
        <v>103933</v>
      </c>
      <c r="H33" s="94">
        <v>51000</v>
      </c>
      <c r="I33" s="94">
        <v>25500</v>
      </c>
      <c r="J33" s="93">
        <v>0.5</v>
      </c>
    </row>
    <row r="34" spans="1:10" ht="26.25" x14ac:dyDescent="0.25">
      <c r="A34" s="87" t="s">
        <v>359</v>
      </c>
      <c r="B34" s="96" t="s">
        <v>392</v>
      </c>
      <c r="C34" s="95" t="s">
        <v>391</v>
      </c>
      <c r="D34" s="95" t="s">
        <v>375</v>
      </c>
      <c r="E34" s="95" t="s">
        <v>342</v>
      </c>
      <c r="F34" s="95" t="s">
        <v>271</v>
      </c>
      <c r="G34" s="94">
        <v>33000</v>
      </c>
      <c r="H34" s="94">
        <v>16500</v>
      </c>
      <c r="I34" s="94">
        <v>8250</v>
      </c>
      <c r="J34" s="93">
        <v>0.5</v>
      </c>
    </row>
    <row r="35" spans="1:10" ht="26.25" x14ac:dyDescent="0.25">
      <c r="A35" s="87" t="s">
        <v>359</v>
      </c>
      <c r="B35" s="96" t="s">
        <v>390</v>
      </c>
      <c r="C35" s="95" t="s">
        <v>389</v>
      </c>
      <c r="D35" s="95" t="s">
        <v>375</v>
      </c>
      <c r="E35" s="95" t="s">
        <v>342</v>
      </c>
      <c r="F35" s="95" t="s">
        <v>262</v>
      </c>
      <c r="G35" s="94">
        <v>42000</v>
      </c>
      <c r="H35" s="94">
        <v>21000</v>
      </c>
      <c r="I35" s="94">
        <v>10500</v>
      </c>
      <c r="J35" s="93">
        <v>0.5</v>
      </c>
    </row>
    <row r="36" spans="1:10" ht="26.25" x14ac:dyDescent="0.25">
      <c r="A36" s="87" t="s">
        <v>359</v>
      </c>
      <c r="B36" s="96" t="s">
        <v>388</v>
      </c>
      <c r="C36" s="95" t="s">
        <v>387</v>
      </c>
      <c r="D36" s="95" t="s">
        <v>375</v>
      </c>
      <c r="E36" s="95" t="s">
        <v>342</v>
      </c>
      <c r="F36" s="95" t="s">
        <v>271</v>
      </c>
      <c r="G36" s="94">
        <v>88000</v>
      </c>
      <c r="H36" s="94">
        <v>44000</v>
      </c>
      <c r="I36" s="94">
        <v>22000</v>
      </c>
      <c r="J36" s="93">
        <v>0.5</v>
      </c>
    </row>
    <row r="37" spans="1:10" ht="26.25" x14ac:dyDescent="0.25">
      <c r="A37" s="87" t="s">
        <v>359</v>
      </c>
      <c r="B37" s="96" t="s">
        <v>386</v>
      </c>
      <c r="C37" s="95" t="s">
        <v>385</v>
      </c>
      <c r="D37" s="95" t="s">
        <v>375</v>
      </c>
      <c r="E37" s="95" t="s">
        <v>342</v>
      </c>
      <c r="F37" s="95" t="s">
        <v>271</v>
      </c>
      <c r="G37" s="94">
        <v>90000</v>
      </c>
      <c r="H37" s="94">
        <v>45000</v>
      </c>
      <c r="I37" s="94">
        <v>22500</v>
      </c>
      <c r="J37" s="93">
        <v>0.5</v>
      </c>
    </row>
    <row r="38" spans="1:10" ht="26.25" x14ac:dyDescent="0.25">
      <c r="A38" s="87" t="s">
        <v>359</v>
      </c>
      <c r="B38" s="96" t="s">
        <v>384</v>
      </c>
      <c r="C38" s="95" t="s">
        <v>383</v>
      </c>
      <c r="D38" s="95" t="s">
        <v>375</v>
      </c>
      <c r="E38" s="95" t="s">
        <v>342</v>
      </c>
      <c r="F38" s="95" t="s">
        <v>295</v>
      </c>
      <c r="G38" s="94">
        <v>225000</v>
      </c>
      <c r="H38" s="94">
        <v>112500</v>
      </c>
      <c r="I38" s="94">
        <v>56250</v>
      </c>
      <c r="J38" s="93">
        <v>0.5</v>
      </c>
    </row>
    <row r="39" spans="1:10" ht="26.25" x14ac:dyDescent="0.25">
      <c r="A39" s="87" t="s">
        <v>359</v>
      </c>
      <c r="B39" s="96" t="s">
        <v>382</v>
      </c>
      <c r="C39" s="95" t="s">
        <v>381</v>
      </c>
      <c r="D39" s="95" t="s">
        <v>375</v>
      </c>
      <c r="E39" s="95" t="s">
        <v>342</v>
      </c>
      <c r="F39" s="95" t="s">
        <v>262</v>
      </c>
      <c r="G39" s="94">
        <v>300000</v>
      </c>
      <c r="H39" s="94">
        <v>150000</v>
      </c>
      <c r="I39" s="94">
        <v>75000</v>
      </c>
      <c r="J39" s="93">
        <v>0.5</v>
      </c>
    </row>
    <row r="40" spans="1:10" ht="26.25" x14ac:dyDescent="0.25">
      <c r="A40" s="87" t="s">
        <v>359</v>
      </c>
      <c r="B40" s="96" t="s">
        <v>380</v>
      </c>
      <c r="C40" s="95" t="s">
        <v>379</v>
      </c>
      <c r="D40" s="95" t="s">
        <v>375</v>
      </c>
      <c r="E40" s="95" t="s">
        <v>342</v>
      </c>
      <c r="F40" s="95" t="s">
        <v>262</v>
      </c>
      <c r="G40" s="94">
        <v>370000</v>
      </c>
      <c r="H40" s="94">
        <v>185000</v>
      </c>
      <c r="I40" s="94">
        <v>92500</v>
      </c>
      <c r="J40" s="93">
        <v>0.5</v>
      </c>
    </row>
    <row r="41" spans="1:10" ht="26.25" x14ac:dyDescent="0.25">
      <c r="A41" s="87" t="s">
        <v>289</v>
      </c>
      <c r="B41" s="96" t="s">
        <v>378</v>
      </c>
      <c r="C41" s="95" t="s">
        <v>376</v>
      </c>
      <c r="D41" s="95" t="s">
        <v>375</v>
      </c>
      <c r="E41" s="95" t="s">
        <v>342</v>
      </c>
      <c r="F41" s="95" t="s">
        <v>271</v>
      </c>
      <c r="G41" s="94">
        <v>40600</v>
      </c>
      <c r="H41" s="94">
        <v>10150</v>
      </c>
      <c r="I41" s="94">
        <v>5075</v>
      </c>
      <c r="J41" s="93">
        <v>0.5</v>
      </c>
    </row>
    <row r="42" spans="1:10" ht="26.25" x14ac:dyDescent="0.25">
      <c r="A42" s="87" t="s">
        <v>289</v>
      </c>
      <c r="B42" s="96" t="s">
        <v>377</v>
      </c>
      <c r="C42" s="95" t="s">
        <v>376</v>
      </c>
      <c r="D42" s="95" t="s">
        <v>375</v>
      </c>
      <c r="E42" s="95" t="s">
        <v>342</v>
      </c>
      <c r="F42" s="95" t="s">
        <v>295</v>
      </c>
      <c r="G42" s="94">
        <v>105000</v>
      </c>
      <c r="H42" s="94">
        <v>52500</v>
      </c>
      <c r="I42" s="94">
        <v>26250</v>
      </c>
      <c r="J42" s="93">
        <v>0.5</v>
      </c>
    </row>
    <row r="43" spans="1:10" ht="26.25" x14ac:dyDescent="0.25">
      <c r="A43" s="87" t="s">
        <v>359</v>
      </c>
      <c r="B43" s="96" t="s">
        <v>374</v>
      </c>
      <c r="C43" s="95" t="s">
        <v>373</v>
      </c>
      <c r="D43" s="95" t="s">
        <v>347</v>
      </c>
      <c r="E43" s="95" t="s">
        <v>342</v>
      </c>
      <c r="F43" s="95" t="s">
        <v>271</v>
      </c>
      <c r="G43" s="94">
        <v>8000</v>
      </c>
      <c r="H43" s="94">
        <v>4000</v>
      </c>
      <c r="I43" s="94">
        <v>2000</v>
      </c>
      <c r="J43" s="93">
        <v>0.5</v>
      </c>
    </row>
    <row r="44" spans="1:10" ht="26.25" x14ac:dyDescent="0.25">
      <c r="A44" s="87" t="s">
        <v>359</v>
      </c>
      <c r="B44" s="96" t="s">
        <v>372</v>
      </c>
      <c r="C44" s="95" t="s">
        <v>371</v>
      </c>
      <c r="D44" s="95" t="s">
        <v>347</v>
      </c>
      <c r="E44" s="95" t="s">
        <v>342</v>
      </c>
      <c r="F44" s="95" t="s">
        <v>295</v>
      </c>
      <c r="G44" s="94">
        <v>46000</v>
      </c>
      <c r="H44" s="94">
        <v>23000</v>
      </c>
      <c r="I44" s="94">
        <v>11500</v>
      </c>
      <c r="J44" s="93">
        <v>0.5</v>
      </c>
    </row>
    <row r="45" spans="1:10" ht="26.25" x14ac:dyDescent="0.25">
      <c r="A45" s="87" t="s">
        <v>359</v>
      </c>
      <c r="B45" s="96" t="s">
        <v>370</v>
      </c>
      <c r="C45" s="95" t="s">
        <v>369</v>
      </c>
      <c r="D45" s="95" t="s">
        <v>347</v>
      </c>
      <c r="E45" s="95" t="s">
        <v>342</v>
      </c>
      <c r="F45" s="95" t="s">
        <v>262</v>
      </c>
      <c r="G45" s="94">
        <v>117000</v>
      </c>
      <c r="H45" s="94">
        <v>58500</v>
      </c>
      <c r="I45" s="94">
        <v>29250</v>
      </c>
      <c r="J45" s="93">
        <v>0.5</v>
      </c>
    </row>
    <row r="46" spans="1:10" ht="26.25" x14ac:dyDescent="0.25">
      <c r="A46" s="87" t="s">
        <v>359</v>
      </c>
      <c r="B46" s="96" t="s">
        <v>368</v>
      </c>
      <c r="C46" s="95" t="s">
        <v>364</v>
      </c>
      <c r="D46" s="95" t="s">
        <v>347</v>
      </c>
      <c r="E46" s="95" t="s">
        <v>342</v>
      </c>
      <c r="F46" s="95" t="s">
        <v>271</v>
      </c>
      <c r="G46" s="94">
        <v>156000</v>
      </c>
      <c r="H46" s="94">
        <v>78000</v>
      </c>
      <c r="I46" s="94">
        <v>39000</v>
      </c>
      <c r="J46" s="93">
        <v>0.5</v>
      </c>
    </row>
    <row r="47" spans="1:10" ht="26.25" x14ac:dyDescent="0.25">
      <c r="A47" s="87" t="s">
        <v>359</v>
      </c>
      <c r="B47" s="96" t="s">
        <v>367</v>
      </c>
      <c r="C47" s="95" t="s">
        <v>366</v>
      </c>
      <c r="D47" s="95" t="s">
        <v>347</v>
      </c>
      <c r="E47" s="95" t="s">
        <v>342</v>
      </c>
      <c r="F47" s="95" t="s">
        <v>271</v>
      </c>
      <c r="G47" s="94">
        <v>159000</v>
      </c>
      <c r="H47" s="94">
        <v>79500</v>
      </c>
      <c r="I47" s="94">
        <v>39750</v>
      </c>
      <c r="J47" s="93">
        <v>0.5</v>
      </c>
    </row>
    <row r="48" spans="1:10" ht="26.25" x14ac:dyDescent="0.25">
      <c r="A48" s="87" t="s">
        <v>359</v>
      </c>
      <c r="B48" s="96" t="s">
        <v>365</v>
      </c>
      <c r="C48" s="95" t="s">
        <v>364</v>
      </c>
      <c r="D48" s="95" t="s">
        <v>347</v>
      </c>
      <c r="E48" s="95" t="s">
        <v>342</v>
      </c>
      <c r="F48" s="95" t="s">
        <v>271</v>
      </c>
      <c r="G48" s="94">
        <v>210000</v>
      </c>
      <c r="H48" s="94">
        <v>105000</v>
      </c>
      <c r="I48" s="94">
        <v>52500</v>
      </c>
      <c r="J48" s="93">
        <v>0.5</v>
      </c>
    </row>
    <row r="49" spans="1:10" ht="26.25" x14ac:dyDescent="0.25">
      <c r="A49" s="87" t="s">
        <v>359</v>
      </c>
      <c r="B49" s="96" t="s">
        <v>363</v>
      </c>
      <c r="C49" s="95" t="s">
        <v>362</v>
      </c>
      <c r="D49" s="95" t="s">
        <v>347</v>
      </c>
      <c r="E49" s="95" t="s">
        <v>342</v>
      </c>
      <c r="F49" s="95" t="s">
        <v>295</v>
      </c>
      <c r="G49" s="94">
        <v>248000</v>
      </c>
      <c r="H49" s="94">
        <v>124000</v>
      </c>
      <c r="I49" s="94">
        <v>62000</v>
      </c>
      <c r="J49" s="93">
        <v>0.5</v>
      </c>
    </row>
    <row r="50" spans="1:10" ht="26.25" x14ac:dyDescent="0.25">
      <c r="A50" s="87" t="s">
        <v>359</v>
      </c>
      <c r="B50" s="96" t="s">
        <v>361</v>
      </c>
      <c r="C50" s="95" t="s">
        <v>360</v>
      </c>
      <c r="D50" s="95" t="s">
        <v>347</v>
      </c>
      <c r="E50" s="95" t="s">
        <v>342</v>
      </c>
      <c r="F50" s="95" t="s">
        <v>271</v>
      </c>
      <c r="G50" s="94">
        <v>660000</v>
      </c>
      <c r="H50" s="94">
        <v>330000</v>
      </c>
      <c r="I50" s="94">
        <v>165000</v>
      </c>
      <c r="J50" s="93">
        <v>0.5</v>
      </c>
    </row>
    <row r="51" spans="1:10" ht="26.25" x14ac:dyDescent="0.25">
      <c r="A51" s="87" t="s">
        <v>359</v>
      </c>
      <c r="B51" s="96" t="s">
        <v>358</v>
      </c>
      <c r="C51" s="95" t="s">
        <v>357</v>
      </c>
      <c r="D51" s="95" t="s">
        <v>347</v>
      </c>
      <c r="E51" s="95" t="s">
        <v>342</v>
      </c>
      <c r="F51" s="95" t="s">
        <v>262</v>
      </c>
      <c r="G51" s="94">
        <v>276000</v>
      </c>
      <c r="H51" s="94">
        <v>124000</v>
      </c>
      <c r="I51" s="94">
        <v>62000</v>
      </c>
      <c r="J51" s="93">
        <v>0.5</v>
      </c>
    </row>
    <row r="52" spans="1:10" ht="26.25" x14ac:dyDescent="0.25">
      <c r="A52" s="87" t="s">
        <v>346</v>
      </c>
      <c r="B52" s="96" t="s">
        <v>356</v>
      </c>
      <c r="C52" s="95" t="s">
        <v>354</v>
      </c>
      <c r="D52" s="95" t="s">
        <v>347</v>
      </c>
      <c r="E52" s="95" t="s">
        <v>342</v>
      </c>
      <c r="F52" s="95" t="s">
        <v>295</v>
      </c>
      <c r="G52" s="94">
        <v>83000</v>
      </c>
      <c r="H52" s="94">
        <v>25813</v>
      </c>
      <c r="I52" s="94">
        <v>12906.5</v>
      </c>
      <c r="J52" s="93">
        <v>0.5</v>
      </c>
    </row>
    <row r="53" spans="1:10" ht="26.25" x14ac:dyDescent="0.25">
      <c r="A53" s="87" t="s">
        <v>346</v>
      </c>
      <c r="B53" s="96" t="s">
        <v>355</v>
      </c>
      <c r="C53" s="95" t="s">
        <v>354</v>
      </c>
      <c r="D53" s="95" t="s">
        <v>347</v>
      </c>
      <c r="E53" s="95" t="s">
        <v>342</v>
      </c>
      <c r="F53" s="95" t="s">
        <v>262</v>
      </c>
      <c r="G53" s="94">
        <v>83000</v>
      </c>
      <c r="H53" s="94">
        <v>41500</v>
      </c>
      <c r="I53" s="94">
        <v>41500</v>
      </c>
      <c r="J53" s="93">
        <v>1</v>
      </c>
    </row>
    <row r="54" spans="1:10" ht="26.25" x14ac:dyDescent="0.25">
      <c r="A54" s="87" t="s">
        <v>346</v>
      </c>
      <c r="B54" s="96" t="s">
        <v>353</v>
      </c>
      <c r="C54" s="95" t="s">
        <v>348</v>
      </c>
      <c r="D54" s="95" t="s">
        <v>347</v>
      </c>
      <c r="E54" s="95" t="s">
        <v>342</v>
      </c>
      <c r="F54" s="95" t="s">
        <v>271</v>
      </c>
      <c r="G54" s="94">
        <v>101250</v>
      </c>
      <c r="H54" s="94">
        <v>50625</v>
      </c>
      <c r="I54" s="94">
        <v>50625</v>
      </c>
      <c r="J54" s="93">
        <v>1</v>
      </c>
    </row>
    <row r="55" spans="1:10" ht="26.25" x14ac:dyDescent="0.25">
      <c r="A55" s="87" t="s">
        <v>346</v>
      </c>
      <c r="B55" s="96" t="s">
        <v>352</v>
      </c>
      <c r="C55" s="95" t="s">
        <v>350</v>
      </c>
      <c r="D55" s="95" t="s">
        <v>347</v>
      </c>
      <c r="E55" s="95" t="s">
        <v>342</v>
      </c>
      <c r="F55" s="95" t="s">
        <v>295</v>
      </c>
      <c r="G55" s="94">
        <v>208500</v>
      </c>
      <c r="H55" s="94">
        <v>64843</v>
      </c>
      <c r="I55" s="94">
        <v>64843</v>
      </c>
      <c r="J55" s="93">
        <v>1</v>
      </c>
    </row>
    <row r="56" spans="1:10" ht="26.25" x14ac:dyDescent="0.25">
      <c r="A56" s="87" t="s">
        <v>346</v>
      </c>
      <c r="B56" s="96" t="s">
        <v>351</v>
      </c>
      <c r="C56" s="95" t="s">
        <v>350</v>
      </c>
      <c r="D56" s="95" t="s">
        <v>347</v>
      </c>
      <c r="E56" s="95" t="s">
        <v>342</v>
      </c>
      <c r="F56" s="95" t="s">
        <v>271</v>
      </c>
      <c r="G56" s="94">
        <v>156357</v>
      </c>
      <c r="H56" s="94">
        <v>78178</v>
      </c>
      <c r="I56" s="94">
        <v>55223.35</v>
      </c>
      <c r="J56" s="93">
        <v>0.70637967203049445</v>
      </c>
    </row>
    <row r="57" spans="1:10" ht="26.25" x14ac:dyDescent="0.25">
      <c r="A57" s="87" t="s">
        <v>346</v>
      </c>
      <c r="B57" s="96" t="s">
        <v>349</v>
      </c>
      <c r="C57" s="95" t="s">
        <v>348</v>
      </c>
      <c r="D57" s="95" t="s">
        <v>347</v>
      </c>
      <c r="E57" s="95" t="s">
        <v>342</v>
      </c>
      <c r="F57" s="95" t="s">
        <v>295</v>
      </c>
      <c r="G57" s="94">
        <v>584000</v>
      </c>
      <c r="H57" s="94">
        <v>181624</v>
      </c>
      <c r="I57" s="94">
        <v>181624</v>
      </c>
      <c r="J57" s="93">
        <v>1</v>
      </c>
    </row>
    <row r="58" spans="1:10" ht="26.25" x14ac:dyDescent="0.25">
      <c r="A58" s="87" t="s">
        <v>346</v>
      </c>
      <c r="B58" s="96" t="s">
        <v>345</v>
      </c>
      <c r="C58" s="95" t="s">
        <v>344</v>
      </c>
      <c r="D58" s="95" t="s">
        <v>343</v>
      </c>
      <c r="E58" s="95" t="s">
        <v>342</v>
      </c>
      <c r="F58" s="95" t="s">
        <v>262</v>
      </c>
      <c r="G58" s="94">
        <v>76963</v>
      </c>
      <c r="H58" s="94">
        <v>38482</v>
      </c>
      <c r="I58" s="94">
        <v>38482</v>
      </c>
      <c r="J58" s="93">
        <v>1</v>
      </c>
    </row>
    <row r="59" spans="1:10" x14ac:dyDescent="0.25">
      <c r="A59" s="87" t="s">
        <v>328</v>
      </c>
      <c r="B59" s="96" t="s">
        <v>341</v>
      </c>
      <c r="C59" s="95" t="s">
        <v>340</v>
      </c>
      <c r="D59" s="95" t="s">
        <v>334</v>
      </c>
      <c r="E59" s="95" t="s">
        <v>315</v>
      </c>
      <c r="F59" s="95" t="s">
        <v>262</v>
      </c>
      <c r="G59" s="94">
        <v>130000</v>
      </c>
      <c r="H59" s="94">
        <v>65000</v>
      </c>
      <c r="I59" s="94">
        <v>32500</v>
      </c>
      <c r="J59" s="93">
        <v>0.5</v>
      </c>
    </row>
    <row r="60" spans="1:10" x14ac:dyDescent="0.25">
      <c r="A60" s="87" t="s">
        <v>328</v>
      </c>
      <c r="B60" s="96" t="s">
        <v>339</v>
      </c>
      <c r="C60" s="95" t="s">
        <v>338</v>
      </c>
      <c r="D60" s="95" t="s">
        <v>334</v>
      </c>
      <c r="E60" s="95" t="s">
        <v>315</v>
      </c>
      <c r="F60" s="95" t="s">
        <v>262</v>
      </c>
      <c r="G60" s="94">
        <v>135000</v>
      </c>
      <c r="H60" s="94">
        <v>67500</v>
      </c>
      <c r="I60" s="94">
        <v>33750</v>
      </c>
      <c r="J60" s="93">
        <v>0.5</v>
      </c>
    </row>
    <row r="61" spans="1:10" x14ac:dyDescent="0.25">
      <c r="A61" s="87" t="s">
        <v>322</v>
      </c>
      <c r="B61" s="96" t="s">
        <v>337</v>
      </c>
      <c r="C61" s="95" t="s">
        <v>335</v>
      </c>
      <c r="D61" s="95" t="s">
        <v>334</v>
      </c>
      <c r="E61" s="95" t="s">
        <v>315</v>
      </c>
      <c r="F61" s="95" t="s">
        <v>271</v>
      </c>
      <c r="G61" s="94">
        <v>68700</v>
      </c>
      <c r="H61" s="94">
        <v>34350</v>
      </c>
      <c r="I61" s="94">
        <v>34350</v>
      </c>
      <c r="J61" s="93">
        <v>1</v>
      </c>
    </row>
    <row r="62" spans="1:10" x14ac:dyDescent="0.25">
      <c r="A62" s="87" t="s">
        <v>322</v>
      </c>
      <c r="B62" s="96" t="s">
        <v>336</v>
      </c>
      <c r="C62" s="95" t="s">
        <v>335</v>
      </c>
      <c r="D62" s="95" t="s">
        <v>334</v>
      </c>
      <c r="E62" s="95" t="s">
        <v>315</v>
      </c>
      <c r="F62" s="95" t="s">
        <v>295</v>
      </c>
      <c r="G62" s="94">
        <v>246954</v>
      </c>
      <c r="H62" s="94">
        <v>76815</v>
      </c>
      <c r="I62" s="94">
        <v>76815</v>
      </c>
      <c r="J62" s="93">
        <v>1</v>
      </c>
    </row>
    <row r="63" spans="1:10" ht="26.25" x14ac:dyDescent="0.25">
      <c r="A63" s="87" t="s">
        <v>322</v>
      </c>
      <c r="B63" s="96" t="s">
        <v>333</v>
      </c>
      <c r="C63" s="95" t="s">
        <v>330</v>
      </c>
      <c r="D63" s="95" t="s">
        <v>329</v>
      </c>
      <c r="E63" s="95" t="s">
        <v>315</v>
      </c>
      <c r="F63" s="95" t="s">
        <v>271</v>
      </c>
      <c r="G63" s="94">
        <v>6750</v>
      </c>
      <c r="H63" s="94">
        <v>3375</v>
      </c>
      <c r="I63" s="94">
        <v>3375</v>
      </c>
      <c r="J63" s="93">
        <v>1</v>
      </c>
    </row>
    <row r="64" spans="1:10" ht="26.25" x14ac:dyDescent="0.25">
      <c r="A64" s="87" t="s">
        <v>322</v>
      </c>
      <c r="B64" s="96" t="s">
        <v>332</v>
      </c>
      <c r="C64" s="95" t="s">
        <v>330</v>
      </c>
      <c r="D64" s="95" t="s">
        <v>329</v>
      </c>
      <c r="E64" s="95" t="s">
        <v>315</v>
      </c>
      <c r="F64" s="95" t="s">
        <v>262</v>
      </c>
      <c r="G64" s="94">
        <v>55000</v>
      </c>
      <c r="H64" s="94">
        <v>27500</v>
      </c>
      <c r="I64" s="94">
        <v>27500</v>
      </c>
      <c r="J64" s="93">
        <v>1</v>
      </c>
    </row>
    <row r="65" spans="1:10" ht="26.25" x14ac:dyDescent="0.25">
      <c r="A65" s="87" t="s">
        <v>322</v>
      </c>
      <c r="B65" s="96" t="s">
        <v>331</v>
      </c>
      <c r="C65" s="95" t="s">
        <v>330</v>
      </c>
      <c r="D65" s="95" t="s">
        <v>329</v>
      </c>
      <c r="E65" s="95" t="s">
        <v>315</v>
      </c>
      <c r="F65" s="95" t="s">
        <v>295</v>
      </c>
      <c r="G65" s="94">
        <v>71440</v>
      </c>
      <c r="H65" s="94">
        <v>35720</v>
      </c>
      <c r="I65" s="94">
        <v>34514.85</v>
      </c>
      <c r="J65" s="93">
        <v>0.9662611982082866</v>
      </c>
    </row>
    <row r="66" spans="1:10" x14ac:dyDescent="0.25">
      <c r="A66" s="87" t="s">
        <v>328</v>
      </c>
      <c r="B66" s="96" t="s">
        <v>327</v>
      </c>
      <c r="C66" s="95" t="s">
        <v>326</v>
      </c>
      <c r="D66" s="95" t="s">
        <v>316</v>
      </c>
      <c r="E66" s="95" t="s">
        <v>315</v>
      </c>
      <c r="F66" s="95" t="s">
        <v>262</v>
      </c>
      <c r="G66" s="94">
        <v>195000</v>
      </c>
      <c r="H66" s="94">
        <v>97500</v>
      </c>
      <c r="I66" s="94">
        <v>48750</v>
      </c>
      <c r="J66" s="93">
        <v>0.5</v>
      </c>
    </row>
    <row r="67" spans="1:10" x14ac:dyDescent="0.25">
      <c r="A67" s="87" t="s">
        <v>322</v>
      </c>
      <c r="B67" s="96" t="s">
        <v>325</v>
      </c>
      <c r="C67" s="95" t="s">
        <v>324</v>
      </c>
      <c r="D67" s="95" t="s">
        <v>316</v>
      </c>
      <c r="E67" s="95" t="s">
        <v>315</v>
      </c>
      <c r="F67" s="95" t="s">
        <v>295</v>
      </c>
      <c r="G67" s="94">
        <v>70625</v>
      </c>
      <c r="H67" s="94">
        <v>35312</v>
      </c>
      <c r="I67" s="94">
        <v>17656</v>
      </c>
      <c r="J67" s="93">
        <v>0.5</v>
      </c>
    </row>
    <row r="68" spans="1:10" x14ac:dyDescent="0.25">
      <c r="A68" s="87" t="s">
        <v>322</v>
      </c>
      <c r="B68" s="96" t="s">
        <v>323</v>
      </c>
      <c r="C68" s="95" t="s">
        <v>320</v>
      </c>
      <c r="D68" s="95" t="s">
        <v>316</v>
      </c>
      <c r="E68" s="95" t="s">
        <v>315</v>
      </c>
      <c r="F68" s="95" t="s">
        <v>295</v>
      </c>
      <c r="G68" s="94">
        <v>489450</v>
      </c>
      <c r="H68" s="94">
        <v>152244</v>
      </c>
      <c r="I68" s="94">
        <v>152244.00000000003</v>
      </c>
      <c r="J68" s="93">
        <v>1.0000000000000002</v>
      </c>
    </row>
    <row r="69" spans="1:10" x14ac:dyDescent="0.25">
      <c r="A69" s="87" t="s">
        <v>322</v>
      </c>
      <c r="B69" s="96" t="s">
        <v>321</v>
      </c>
      <c r="C69" s="95" t="s">
        <v>320</v>
      </c>
      <c r="D69" s="95" t="s">
        <v>316</v>
      </c>
      <c r="E69" s="95" t="s">
        <v>315</v>
      </c>
      <c r="F69" s="95" t="s">
        <v>271</v>
      </c>
      <c r="G69" s="94">
        <v>317857</v>
      </c>
      <c r="H69" s="94">
        <v>158928</v>
      </c>
      <c r="I69" s="94">
        <v>158928</v>
      </c>
      <c r="J69" s="93">
        <v>1</v>
      </c>
    </row>
    <row r="70" spans="1:10" x14ac:dyDescent="0.25">
      <c r="A70" s="87" t="s">
        <v>207</v>
      </c>
      <c r="B70" s="96" t="s">
        <v>319</v>
      </c>
      <c r="C70" s="95" t="s">
        <v>317</v>
      </c>
      <c r="D70" s="95" t="s">
        <v>316</v>
      </c>
      <c r="E70" s="95" t="s">
        <v>315</v>
      </c>
      <c r="F70" s="95" t="s">
        <v>262</v>
      </c>
      <c r="G70" s="94">
        <v>70000</v>
      </c>
      <c r="H70" s="94">
        <v>35000</v>
      </c>
      <c r="I70" s="94">
        <v>17500</v>
      </c>
      <c r="J70" s="93">
        <v>0.5</v>
      </c>
    </row>
    <row r="71" spans="1:10" x14ac:dyDescent="0.25">
      <c r="A71" s="87" t="s">
        <v>207</v>
      </c>
      <c r="B71" s="96" t="s">
        <v>318</v>
      </c>
      <c r="C71" s="95" t="s">
        <v>317</v>
      </c>
      <c r="D71" s="95" t="s">
        <v>316</v>
      </c>
      <c r="E71" s="95" t="s">
        <v>315</v>
      </c>
      <c r="F71" s="95" t="s">
        <v>295</v>
      </c>
      <c r="G71" s="94">
        <v>300000</v>
      </c>
      <c r="H71" s="94">
        <v>100000</v>
      </c>
      <c r="I71" s="94">
        <v>50000</v>
      </c>
      <c r="J71" s="93">
        <v>0.5</v>
      </c>
    </row>
    <row r="72" spans="1:10" ht="26.25" x14ac:dyDescent="0.25">
      <c r="A72" s="87" t="s">
        <v>306</v>
      </c>
      <c r="B72" s="96" t="s">
        <v>314</v>
      </c>
      <c r="C72" s="95" t="s">
        <v>313</v>
      </c>
      <c r="D72" s="95" t="s">
        <v>312</v>
      </c>
      <c r="E72" s="95" t="s">
        <v>302</v>
      </c>
      <c r="F72" s="95" t="s">
        <v>271</v>
      </c>
      <c r="G72" s="94">
        <v>2007600</v>
      </c>
      <c r="H72" s="94">
        <v>1003800</v>
      </c>
      <c r="I72" s="94">
        <v>901353.41999999993</v>
      </c>
      <c r="J72" s="93">
        <v>0.8979412432755528</v>
      </c>
    </row>
    <row r="73" spans="1:10" ht="26.25" x14ac:dyDescent="0.25">
      <c r="A73" s="87" t="s">
        <v>306</v>
      </c>
      <c r="B73" s="96" t="s">
        <v>311</v>
      </c>
      <c r="C73" s="95" t="s">
        <v>310</v>
      </c>
      <c r="D73" s="95" t="s">
        <v>309</v>
      </c>
      <c r="E73" s="95" t="s">
        <v>302</v>
      </c>
      <c r="F73" s="95" t="s">
        <v>271</v>
      </c>
      <c r="G73" s="94">
        <v>218400</v>
      </c>
      <c r="H73" s="94">
        <v>109200</v>
      </c>
      <c r="I73" s="94">
        <v>109200</v>
      </c>
      <c r="J73" s="93">
        <v>1</v>
      </c>
    </row>
    <row r="74" spans="1:10" ht="26.25" x14ac:dyDescent="0.25">
      <c r="A74" s="87" t="s">
        <v>306</v>
      </c>
      <c r="B74" s="96" t="s">
        <v>308</v>
      </c>
      <c r="C74" s="95" t="s">
        <v>307</v>
      </c>
      <c r="D74" s="95" t="s">
        <v>303</v>
      </c>
      <c r="E74" s="95" t="s">
        <v>302</v>
      </c>
      <c r="F74" s="95" t="s">
        <v>271</v>
      </c>
      <c r="G74" s="94">
        <v>167000</v>
      </c>
      <c r="H74" s="94">
        <v>83500</v>
      </c>
      <c r="I74" s="94">
        <v>83500</v>
      </c>
      <c r="J74" s="93">
        <v>1</v>
      </c>
    </row>
    <row r="75" spans="1:10" ht="26.25" x14ac:dyDescent="0.25">
      <c r="A75" s="87" t="s">
        <v>306</v>
      </c>
      <c r="B75" s="96" t="s">
        <v>305</v>
      </c>
      <c r="C75" s="95" t="s">
        <v>304</v>
      </c>
      <c r="D75" s="95" t="s">
        <v>303</v>
      </c>
      <c r="E75" s="95" t="s">
        <v>302</v>
      </c>
      <c r="F75" s="95" t="s">
        <v>271</v>
      </c>
      <c r="G75" s="94">
        <v>485500</v>
      </c>
      <c r="H75" s="94">
        <v>242750</v>
      </c>
      <c r="I75" s="94">
        <v>242750</v>
      </c>
      <c r="J75" s="93">
        <v>1</v>
      </c>
    </row>
    <row r="76" spans="1:10" ht="26.25" x14ac:dyDescent="0.25">
      <c r="A76" s="87" t="s">
        <v>270</v>
      </c>
      <c r="B76" s="96" t="s">
        <v>301</v>
      </c>
      <c r="C76" s="95" t="s">
        <v>300</v>
      </c>
      <c r="D76" s="95" t="s">
        <v>272</v>
      </c>
      <c r="E76" s="95" t="s">
        <v>257</v>
      </c>
      <c r="F76" s="95" t="s">
        <v>262</v>
      </c>
      <c r="G76" s="94">
        <v>100408</v>
      </c>
      <c r="H76" s="94">
        <v>50204</v>
      </c>
      <c r="I76" s="94">
        <v>25102</v>
      </c>
      <c r="J76" s="93">
        <v>0.5</v>
      </c>
    </row>
    <row r="77" spans="1:10" ht="26.25" x14ac:dyDescent="0.25">
      <c r="A77" s="87" t="s">
        <v>186</v>
      </c>
      <c r="B77" s="96" t="s">
        <v>299</v>
      </c>
      <c r="C77" s="95" t="s">
        <v>298</v>
      </c>
      <c r="D77" s="95" t="s">
        <v>272</v>
      </c>
      <c r="E77" s="95" t="s">
        <v>257</v>
      </c>
      <c r="F77" s="95" t="s">
        <v>271</v>
      </c>
      <c r="G77" s="94">
        <v>450000</v>
      </c>
      <c r="H77" s="94">
        <v>225000</v>
      </c>
      <c r="I77" s="94">
        <v>225000</v>
      </c>
      <c r="J77" s="93">
        <v>1</v>
      </c>
    </row>
    <row r="78" spans="1:10" ht="26.25" x14ac:dyDescent="0.25">
      <c r="A78" s="87" t="s">
        <v>186</v>
      </c>
      <c r="B78" s="96" t="s">
        <v>297</v>
      </c>
      <c r="C78" s="95" t="s">
        <v>296</v>
      </c>
      <c r="D78" s="95" t="s">
        <v>272</v>
      </c>
      <c r="E78" s="95" t="s">
        <v>257</v>
      </c>
      <c r="F78" s="95" t="s">
        <v>295</v>
      </c>
      <c r="G78" s="94">
        <v>900000</v>
      </c>
      <c r="H78" s="94">
        <v>450000</v>
      </c>
      <c r="I78" s="94">
        <v>225000</v>
      </c>
      <c r="J78" s="93">
        <v>0.5</v>
      </c>
    </row>
    <row r="79" spans="1:10" ht="30" x14ac:dyDescent="0.25">
      <c r="A79" s="87" t="s">
        <v>186</v>
      </c>
      <c r="B79" s="96" t="s">
        <v>294</v>
      </c>
      <c r="C79" s="97" t="s">
        <v>293</v>
      </c>
      <c r="D79" s="97" t="s">
        <v>272</v>
      </c>
      <c r="E79" s="95" t="s">
        <v>257</v>
      </c>
      <c r="F79" s="95" t="s">
        <v>271</v>
      </c>
      <c r="G79" s="94">
        <v>930000</v>
      </c>
      <c r="H79" s="94">
        <v>465000</v>
      </c>
      <c r="I79" s="94">
        <v>388419.6</v>
      </c>
      <c r="J79" s="93">
        <v>0.83531096774193547</v>
      </c>
    </row>
    <row r="80" spans="1:10" ht="26.25" x14ac:dyDescent="0.25">
      <c r="A80" s="87" t="s">
        <v>289</v>
      </c>
      <c r="B80" s="96" t="s">
        <v>292</v>
      </c>
      <c r="C80" s="95" t="s">
        <v>291</v>
      </c>
      <c r="D80" s="95" t="s">
        <v>272</v>
      </c>
      <c r="E80" s="95" t="s">
        <v>257</v>
      </c>
      <c r="F80" s="95" t="s">
        <v>290</v>
      </c>
      <c r="G80" s="94">
        <v>22000</v>
      </c>
      <c r="H80" s="94">
        <v>11000</v>
      </c>
      <c r="I80" s="94">
        <v>5500</v>
      </c>
      <c r="J80" s="93">
        <v>0.5</v>
      </c>
    </row>
    <row r="81" spans="1:10" ht="26.25" x14ac:dyDescent="0.25">
      <c r="A81" s="87" t="s">
        <v>289</v>
      </c>
      <c r="B81" s="96" t="s">
        <v>288</v>
      </c>
      <c r="C81" s="95" t="s">
        <v>287</v>
      </c>
      <c r="D81" s="95" t="s">
        <v>272</v>
      </c>
      <c r="E81" s="95" t="s">
        <v>257</v>
      </c>
      <c r="F81" s="95" t="s">
        <v>271</v>
      </c>
      <c r="G81" s="94">
        <v>100000</v>
      </c>
      <c r="H81" s="94">
        <v>50000</v>
      </c>
      <c r="I81" s="94">
        <v>25000</v>
      </c>
      <c r="J81" s="93">
        <v>0.5</v>
      </c>
    </row>
    <row r="82" spans="1:10" ht="26.25" x14ac:dyDescent="0.25">
      <c r="A82" s="87" t="s">
        <v>266</v>
      </c>
      <c r="B82" s="96" t="s">
        <v>286</v>
      </c>
      <c r="C82" s="95" t="s">
        <v>273</v>
      </c>
      <c r="D82" s="95" t="s">
        <v>272</v>
      </c>
      <c r="E82" s="95" t="s">
        <v>257</v>
      </c>
      <c r="F82" s="95" t="s">
        <v>262</v>
      </c>
      <c r="G82" s="94">
        <v>68900</v>
      </c>
      <c r="H82" s="94">
        <v>34450</v>
      </c>
      <c r="I82" s="94">
        <v>34450</v>
      </c>
      <c r="J82" s="93">
        <v>1</v>
      </c>
    </row>
    <row r="83" spans="1:10" ht="26.25" x14ac:dyDescent="0.25">
      <c r="A83" s="87" t="s">
        <v>266</v>
      </c>
      <c r="B83" s="96" t="s">
        <v>285</v>
      </c>
      <c r="C83" s="95" t="s">
        <v>284</v>
      </c>
      <c r="D83" s="95" t="s">
        <v>272</v>
      </c>
      <c r="E83" s="95" t="s">
        <v>257</v>
      </c>
      <c r="F83" s="95" t="s">
        <v>262</v>
      </c>
      <c r="G83" s="94">
        <v>79500</v>
      </c>
      <c r="H83" s="94">
        <v>39750</v>
      </c>
      <c r="I83" s="94">
        <v>19875</v>
      </c>
      <c r="J83" s="93">
        <v>0.5</v>
      </c>
    </row>
    <row r="84" spans="1:10" ht="26.25" x14ac:dyDescent="0.25">
      <c r="A84" s="87" t="s">
        <v>266</v>
      </c>
      <c r="B84" s="96" t="s">
        <v>283</v>
      </c>
      <c r="C84" s="95" t="s">
        <v>282</v>
      </c>
      <c r="D84" s="95" t="s">
        <v>272</v>
      </c>
      <c r="E84" s="95" t="s">
        <v>257</v>
      </c>
      <c r="F84" s="95" t="s">
        <v>262</v>
      </c>
      <c r="G84" s="94">
        <v>185500</v>
      </c>
      <c r="H84" s="94">
        <v>92750</v>
      </c>
      <c r="I84" s="94">
        <v>92750</v>
      </c>
      <c r="J84" s="93">
        <v>1</v>
      </c>
    </row>
    <row r="85" spans="1:10" ht="26.25" x14ac:dyDescent="0.25">
      <c r="A85" s="87" t="s">
        <v>266</v>
      </c>
      <c r="B85" s="96" t="s">
        <v>281</v>
      </c>
      <c r="C85" s="95" t="s">
        <v>280</v>
      </c>
      <c r="D85" s="95" t="s">
        <v>272</v>
      </c>
      <c r="E85" s="95" t="s">
        <v>257</v>
      </c>
      <c r="F85" s="95" t="s">
        <v>262</v>
      </c>
      <c r="G85" s="94">
        <v>217300</v>
      </c>
      <c r="H85" s="94">
        <v>108650</v>
      </c>
      <c r="I85" s="94">
        <v>108650</v>
      </c>
      <c r="J85" s="93">
        <v>1</v>
      </c>
    </row>
    <row r="86" spans="1:10" ht="26.25" x14ac:dyDescent="0.25">
      <c r="A86" s="87" t="s">
        <v>266</v>
      </c>
      <c r="B86" s="96" t="s">
        <v>279</v>
      </c>
      <c r="C86" s="95" t="s">
        <v>275</v>
      </c>
      <c r="D86" s="95" t="s">
        <v>272</v>
      </c>
      <c r="E86" s="95" t="s">
        <v>257</v>
      </c>
      <c r="F86" s="95" t="s">
        <v>271</v>
      </c>
      <c r="G86" s="94">
        <v>256085</v>
      </c>
      <c r="H86" s="94">
        <v>128043</v>
      </c>
      <c r="I86" s="94">
        <v>128043</v>
      </c>
      <c r="J86" s="93">
        <v>1</v>
      </c>
    </row>
    <row r="87" spans="1:10" ht="26.25" x14ac:dyDescent="0.25">
      <c r="A87" s="87" t="s">
        <v>266</v>
      </c>
      <c r="B87" s="96" t="s">
        <v>278</v>
      </c>
      <c r="C87" s="95" t="s">
        <v>277</v>
      </c>
      <c r="D87" s="95" t="s">
        <v>272</v>
      </c>
      <c r="E87" s="95" t="s">
        <v>257</v>
      </c>
      <c r="F87" s="95" t="s">
        <v>271</v>
      </c>
      <c r="G87" s="94">
        <v>672877</v>
      </c>
      <c r="H87" s="94">
        <v>336439</v>
      </c>
      <c r="I87" s="94">
        <v>168219.5</v>
      </c>
      <c r="J87" s="93">
        <v>0.5</v>
      </c>
    </row>
    <row r="88" spans="1:10" ht="26.25" x14ac:dyDescent="0.25">
      <c r="A88" s="87" t="s">
        <v>266</v>
      </c>
      <c r="B88" s="96" t="s">
        <v>276</v>
      </c>
      <c r="C88" s="95" t="s">
        <v>275</v>
      </c>
      <c r="D88" s="95" t="s">
        <v>272</v>
      </c>
      <c r="E88" s="95" t="s">
        <v>257</v>
      </c>
      <c r="F88" s="95" t="s">
        <v>271</v>
      </c>
      <c r="G88" s="94">
        <v>1153971</v>
      </c>
      <c r="H88" s="94">
        <v>576986</v>
      </c>
      <c r="I88" s="94">
        <v>576986</v>
      </c>
      <c r="J88" s="93">
        <v>1</v>
      </c>
    </row>
    <row r="89" spans="1:10" ht="26.25" x14ac:dyDescent="0.25">
      <c r="A89" s="87" t="s">
        <v>266</v>
      </c>
      <c r="B89" s="96" t="s">
        <v>274</v>
      </c>
      <c r="C89" s="95" t="s">
        <v>273</v>
      </c>
      <c r="D89" s="95" t="s">
        <v>272</v>
      </c>
      <c r="E89" s="95" t="s">
        <v>257</v>
      </c>
      <c r="F89" s="95" t="s">
        <v>271</v>
      </c>
      <c r="G89" s="94">
        <v>553546</v>
      </c>
      <c r="H89" s="94">
        <v>148482</v>
      </c>
      <c r="I89" s="94">
        <v>74241</v>
      </c>
      <c r="J89" s="93">
        <v>0.5</v>
      </c>
    </row>
    <row r="90" spans="1:10" ht="26.25" x14ac:dyDescent="0.25">
      <c r="A90" s="87" t="s">
        <v>270</v>
      </c>
      <c r="B90" s="96" t="s">
        <v>269</v>
      </c>
      <c r="C90" s="95" t="s">
        <v>268</v>
      </c>
      <c r="D90" s="95" t="s">
        <v>267</v>
      </c>
      <c r="E90" s="95" t="s">
        <v>257</v>
      </c>
      <c r="F90" s="95" t="s">
        <v>256</v>
      </c>
      <c r="G90" s="94">
        <v>1025080</v>
      </c>
      <c r="H90" s="94">
        <v>512540</v>
      </c>
      <c r="I90" s="94">
        <v>256270</v>
      </c>
      <c r="J90" s="93">
        <v>0.5</v>
      </c>
    </row>
    <row r="91" spans="1:10" ht="26.25" x14ac:dyDescent="0.25">
      <c r="A91" s="87" t="s">
        <v>266</v>
      </c>
      <c r="B91" s="96" t="s">
        <v>265</v>
      </c>
      <c r="C91" s="95" t="s">
        <v>264</v>
      </c>
      <c r="D91" s="95" t="s">
        <v>263</v>
      </c>
      <c r="E91" s="95" t="s">
        <v>257</v>
      </c>
      <c r="F91" s="95" t="s">
        <v>262</v>
      </c>
      <c r="G91" s="94">
        <v>68900</v>
      </c>
      <c r="H91" s="94">
        <v>34450</v>
      </c>
      <c r="I91" s="94">
        <v>34450</v>
      </c>
      <c r="J91" s="93">
        <v>1</v>
      </c>
    </row>
    <row r="92" spans="1:10" ht="26.25" x14ac:dyDescent="0.25">
      <c r="A92" s="87" t="s">
        <v>261</v>
      </c>
      <c r="B92" s="96" t="s">
        <v>260</v>
      </c>
      <c r="C92" s="95" t="s">
        <v>259</v>
      </c>
      <c r="D92" s="95" t="s">
        <v>258</v>
      </c>
      <c r="E92" s="95" t="s">
        <v>257</v>
      </c>
      <c r="F92" s="95" t="s">
        <v>256</v>
      </c>
      <c r="G92" s="94">
        <v>744735.49</v>
      </c>
      <c r="H92" s="94">
        <v>372367.74</v>
      </c>
      <c r="I92" s="94">
        <v>186183.87</v>
      </c>
      <c r="J92" s="93">
        <v>0.5</v>
      </c>
    </row>
    <row r="93" spans="1:10" x14ac:dyDescent="0.25">
      <c r="A93">
        <v>2019</v>
      </c>
    </row>
    <row r="94" spans="1:10" ht="30" x14ac:dyDescent="0.25">
      <c r="A94" s="102" t="s">
        <v>480</v>
      </c>
      <c r="B94" s="102" t="s">
        <v>478</v>
      </c>
      <c r="C94" s="102" t="s">
        <v>481</v>
      </c>
      <c r="D94" s="102" t="s">
        <v>475</v>
      </c>
      <c r="E94" s="103" t="s">
        <v>474</v>
      </c>
      <c r="F94" s="103" t="s">
        <v>482</v>
      </c>
      <c r="G94" s="102" t="s">
        <v>476</v>
      </c>
    </row>
    <row r="95" spans="1:10" x14ac:dyDescent="0.25">
      <c r="A95" s="98" t="s">
        <v>402</v>
      </c>
      <c r="B95" s="98" t="s">
        <v>483</v>
      </c>
      <c r="C95" s="98" t="s">
        <v>431</v>
      </c>
      <c r="D95" s="98" t="s">
        <v>295</v>
      </c>
      <c r="E95" s="99">
        <v>448095.47</v>
      </c>
      <c r="F95" s="99">
        <v>220000</v>
      </c>
      <c r="G95" s="98" t="s">
        <v>393</v>
      </c>
    </row>
    <row r="96" spans="1:10" x14ac:dyDescent="0.25">
      <c r="A96" s="98" t="s">
        <v>402</v>
      </c>
      <c r="B96" s="98" t="s">
        <v>484</v>
      </c>
      <c r="C96" s="98" t="s">
        <v>431</v>
      </c>
      <c r="D96" s="98" t="s">
        <v>271</v>
      </c>
      <c r="E96" s="99">
        <v>332389.07</v>
      </c>
      <c r="F96" s="99">
        <v>165000</v>
      </c>
      <c r="G96" s="98" t="s">
        <v>393</v>
      </c>
    </row>
    <row r="97" spans="1:7" x14ac:dyDescent="0.25">
      <c r="A97" s="98" t="s">
        <v>402</v>
      </c>
      <c r="B97" s="98" t="s">
        <v>484</v>
      </c>
      <c r="C97" s="98" t="s">
        <v>431</v>
      </c>
      <c r="D97" s="98" t="s">
        <v>295</v>
      </c>
      <c r="E97" s="99">
        <v>293355.7</v>
      </c>
      <c r="F97" s="99">
        <v>145000</v>
      </c>
      <c r="G97" s="98" t="s">
        <v>393</v>
      </c>
    </row>
    <row r="98" spans="1:7" x14ac:dyDescent="0.25">
      <c r="A98" s="98" t="s">
        <v>402</v>
      </c>
      <c r="B98" s="98" t="s">
        <v>484</v>
      </c>
      <c r="C98" s="98" t="s">
        <v>431</v>
      </c>
      <c r="D98" s="98" t="s">
        <v>262</v>
      </c>
      <c r="E98" s="99">
        <v>222594.34</v>
      </c>
      <c r="F98" s="99">
        <v>110000</v>
      </c>
      <c r="G98" s="98" t="s">
        <v>393</v>
      </c>
    </row>
    <row r="99" spans="1:7" x14ac:dyDescent="0.25">
      <c r="A99" s="98" t="s">
        <v>402</v>
      </c>
      <c r="B99" s="98" t="s">
        <v>484</v>
      </c>
      <c r="C99" s="98" t="s">
        <v>431</v>
      </c>
      <c r="D99" s="98" t="s">
        <v>485</v>
      </c>
      <c r="E99" s="99">
        <v>151119.5</v>
      </c>
      <c r="F99" s="99">
        <v>75000</v>
      </c>
      <c r="G99" s="98" t="s">
        <v>393</v>
      </c>
    </row>
    <row r="100" spans="1:7" x14ac:dyDescent="0.25">
      <c r="A100" s="98" t="s">
        <v>402</v>
      </c>
      <c r="B100" s="98" t="s">
        <v>484</v>
      </c>
      <c r="C100" s="98" t="s">
        <v>431</v>
      </c>
      <c r="D100" s="98" t="s">
        <v>295</v>
      </c>
      <c r="E100" s="99">
        <v>140568.57999999999</v>
      </c>
      <c r="F100" s="99">
        <v>70000</v>
      </c>
      <c r="G100" s="98" t="s">
        <v>393</v>
      </c>
    </row>
    <row r="101" spans="1:7" x14ac:dyDescent="0.25">
      <c r="A101" s="98" t="s">
        <v>402</v>
      </c>
      <c r="B101" s="98" t="s">
        <v>486</v>
      </c>
      <c r="C101" s="98" t="s">
        <v>431</v>
      </c>
      <c r="D101" s="98" t="s">
        <v>295</v>
      </c>
      <c r="E101" s="99">
        <v>92814.18</v>
      </c>
      <c r="F101" s="99">
        <v>45000</v>
      </c>
      <c r="G101" s="98" t="s">
        <v>393</v>
      </c>
    </row>
    <row r="102" spans="1:7" x14ac:dyDescent="0.25">
      <c r="A102" s="98" t="s">
        <v>402</v>
      </c>
      <c r="B102" s="98" t="s">
        <v>484</v>
      </c>
      <c r="C102" s="98" t="s">
        <v>431</v>
      </c>
      <c r="D102" s="98" t="s">
        <v>295</v>
      </c>
      <c r="E102" s="99">
        <v>89370.34</v>
      </c>
      <c r="F102" s="99">
        <v>44000</v>
      </c>
      <c r="G102" s="98" t="s">
        <v>393</v>
      </c>
    </row>
    <row r="103" spans="1:7" x14ac:dyDescent="0.25">
      <c r="A103" s="98" t="s">
        <v>402</v>
      </c>
      <c r="B103" s="98" t="s">
        <v>487</v>
      </c>
      <c r="C103" s="98" t="s">
        <v>431</v>
      </c>
      <c r="D103" s="98" t="s">
        <v>295</v>
      </c>
      <c r="E103" s="99">
        <v>82219.7</v>
      </c>
      <c r="F103" s="99">
        <v>40000</v>
      </c>
      <c r="G103" s="98" t="s">
        <v>393</v>
      </c>
    </row>
    <row r="104" spans="1:7" x14ac:dyDescent="0.25">
      <c r="A104" s="98" t="s">
        <v>488</v>
      </c>
      <c r="B104" s="98" t="s">
        <v>489</v>
      </c>
      <c r="C104" s="98" t="s">
        <v>490</v>
      </c>
      <c r="D104" s="98" t="s">
        <v>295</v>
      </c>
      <c r="E104" s="99">
        <v>975000</v>
      </c>
      <c r="F104" s="99">
        <v>487500</v>
      </c>
      <c r="G104" s="98" t="s">
        <v>491</v>
      </c>
    </row>
    <row r="105" spans="1:7" x14ac:dyDescent="0.25">
      <c r="A105" s="98" t="s">
        <v>449</v>
      </c>
      <c r="B105" s="98" t="s">
        <v>492</v>
      </c>
      <c r="C105" s="98" t="s">
        <v>450</v>
      </c>
      <c r="D105" s="98" t="s">
        <v>295</v>
      </c>
      <c r="E105" s="99">
        <v>320320</v>
      </c>
      <c r="F105" s="99">
        <v>160160</v>
      </c>
      <c r="G105" s="98" t="s">
        <v>491</v>
      </c>
    </row>
    <row r="106" spans="1:7" x14ac:dyDescent="0.25">
      <c r="A106" s="98" t="s">
        <v>449</v>
      </c>
      <c r="B106" s="98" t="s">
        <v>492</v>
      </c>
      <c r="C106" s="98" t="s">
        <v>450</v>
      </c>
      <c r="D106" s="98" t="s">
        <v>295</v>
      </c>
      <c r="E106" s="99">
        <v>320160</v>
      </c>
      <c r="F106" s="99">
        <v>160080</v>
      </c>
      <c r="G106" s="98" t="s">
        <v>491</v>
      </c>
    </row>
    <row r="107" spans="1:7" x14ac:dyDescent="0.25">
      <c r="A107" s="98" t="s">
        <v>449</v>
      </c>
      <c r="B107" s="98" t="s">
        <v>492</v>
      </c>
      <c r="C107" s="98" t="s">
        <v>450</v>
      </c>
      <c r="D107" s="98" t="s">
        <v>295</v>
      </c>
      <c r="E107" s="99">
        <v>306530</v>
      </c>
      <c r="F107" s="99">
        <v>153265</v>
      </c>
      <c r="G107" s="98" t="s">
        <v>491</v>
      </c>
    </row>
    <row r="108" spans="1:7" x14ac:dyDescent="0.25">
      <c r="A108" s="98" t="s">
        <v>488</v>
      </c>
      <c r="B108" s="98" t="s">
        <v>493</v>
      </c>
      <c r="C108" s="98" t="s">
        <v>494</v>
      </c>
      <c r="D108" s="98" t="s">
        <v>295</v>
      </c>
      <c r="E108" s="99">
        <v>275200</v>
      </c>
      <c r="F108" s="99">
        <v>137600</v>
      </c>
      <c r="G108" s="98" t="s">
        <v>491</v>
      </c>
    </row>
    <row r="109" spans="1:7" x14ac:dyDescent="0.25">
      <c r="A109" s="98" t="s">
        <v>449</v>
      </c>
      <c r="B109" s="98" t="s">
        <v>492</v>
      </c>
      <c r="C109" s="98" t="s">
        <v>450</v>
      </c>
      <c r="D109" s="98" t="s">
        <v>271</v>
      </c>
      <c r="E109" s="99">
        <v>221834</v>
      </c>
      <c r="F109" s="99">
        <v>110917</v>
      </c>
      <c r="G109" s="98" t="s">
        <v>491</v>
      </c>
    </row>
    <row r="110" spans="1:7" x14ac:dyDescent="0.25">
      <c r="A110" s="98" t="s">
        <v>449</v>
      </c>
      <c r="B110" s="98" t="s">
        <v>492</v>
      </c>
      <c r="C110" s="98" t="s">
        <v>450</v>
      </c>
      <c r="D110" s="98" t="s">
        <v>271</v>
      </c>
      <c r="E110" s="99">
        <v>214200</v>
      </c>
      <c r="F110" s="99">
        <v>107100</v>
      </c>
      <c r="G110" s="98" t="s">
        <v>491</v>
      </c>
    </row>
    <row r="111" spans="1:7" x14ac:dyDescent="0.25">
      <c r="A111" s="98" t="s">
        <v>449</v>
      </c>
      <c r="B111" s="98" t="s">
        <v>492</v>
      </c>
      <c r="C111" s="98" t="s">
        <v>450</v>
      </c>
      <c r="D111" s="98" t="s">
        <v>295</v>
      </c>
      <c r="E111" s="99">
        <v>180285</v>
      </c>
      <c r="F111" s="99">
        <v>90142</v>
      </c>
      <c r="G111" s="98" t="s">
        <v>491</v>
      </c>
    </row>
    <row r="112" spans="1:7" x14ac:dyDescent="0.25">
      <c r="A112" s="98" t="s">
        <v>449</v>
      </c>
      <c r="B112" s="98" t="s">
        <v>492</v>
      </c>
      <c r="C112" s="98" t="s">
        <v>450</v>
      </c>
      <c r="D112" s="98" t="s">
        <v>295</v>
      </c>
      <c r="E112" s="99">
        <v>126250</v>
      </c>
      <c r="F112" s="99">
        <v>63125</v>
      </c>
      <c r="G112" s="98" t="s">
        <v>491</v>
      </c>
    </row>
    <row r="113" spans="1:7" x14ac:dyDescent="0.25">
      <c r="A113" s="98" t="s">
        <v>449</v>
      </c>
      <c r="B113" s="98" t="s">
        <v>492</v>
      </c>
      <c r="C113" s="98" t="s">
        <v>450</v>
      </c>
      <c r="D113" s="98" t="s">
        <v>271</v>
      </c>
      <c r="E113" s="99">
        <v>122000</v>
      </c>
      <c r="F113" s="99">
        <v>61000</v>
      </c>
      <c r="G113" s="98" t="s">
        <v>491</v>
      </c>
    </row>
    <row r="114" spans="1:7" x14ac:dyDescent="0.25">
      <c r="A114" s="98" t="s">
        <v>449</v>
      </c>
      <c r="B114" s="98" t="s">
        <v>492</v>
      </c>
      <c r="C114" s="98" t="s">
        <v>450</v>
      </c>
      <c r="D114" s="98" t="s">
        <v>271</v>
      </c>
      <c r="E114" s="99">
        <v>96922</v>
      </c>
      <c r="F114" s="99">
        <v>48460</v>
      </c>
      <c r="G114" s="98" t="s">
        <v>491</v>
      </c>
    </row>
    <row r="115" spans="1:7" x14ac:dyDescent="0.25">
      <c r="A115" s="98" t="s">
        <v>449</v>
      </c>
      <c r="B115" s="98" t="s">
        <v>492</v>
      </c>
      <c r="C115" s="98" t="s">
        <v>450</v>
      </c>
      <c r="D115" s="98" t="s">
        <v>295</v>
      </c>
      <c r="E115" s="99">
        <v>91500</v>
      </c>
      <c r="F115" s="99">
        <v>45750</v>
      </c>
      <c r="G115" s="98" t="s">
        <v>491</v>
      </c>
    </row>
    <row r="116" spans="1:7" x14ac:dyDescent="0.25">
      <c r="A116" s="98" t="s">
        <v>328</v>
      </c>
      <c r="B116" s="98" t="s">
        <v>495</v>
      </c>
      <c r="C116" s="98" t="s">
        <v>334</v>
      </c>
      <c r="D116" s="98" t="s">
        <v>496</v>
      </c>
      <c r="E116" s="99">
        <v>945000</v>
      </c>
      <c r="F116" s="99">
        <v>472500</v>
      </c>
      <c r="G116" s="98" t="s">
        <v>315</v>
      </c>
    </row>
    <row r="117" spans="1:7" x14ac:dyDescent="0.25">
      <c r="A117" s="98" t="s">
        <v>322</v>
      </c>
      <c r="B117" s="98" t="s">
        <v>320</v>
      </c>
      <c r="C117" s="98" t="s">
        <v>316</v>
      </c>
      <c r="D117" s="98" t="s">
        <v>295</v>
      </c>
      <c r="E117" s="99">
        <v>386640</v>
      </c>
      <c r="F117" s="99">
        <v>123412.5</v>
      </c>
      <c r="G117" s="98" t="s">
        <v>315</v>
      </c>
    </row>
    <row r="118" spans="1:7" x14ac:dyDescent="0.25">
      <c r="A118" s="98" t="s">
        <v>328</v>
      </c>
      <c r="B118" s="98" t="s">
        <v>497</v>
      </c>
      <c r="C118" s="98" t="s">
        <v>334</v>
      </c>
      <c r="D118" s="98" t="s">
        <v>271</v>
      </c>
      <c r="E118" s="99">
        <v>68000</v>
      </c>
      <c r="F118" s="99">
        <v>34000</v>
      </c>
      <c r="G118" s="98" t="s">
        <v>315</v>
      </c>
    </row>
    <row r="119" spans="1:7" x14ac:dyDescent="0.25">
      <c r="A119" s="98" t="s">
        <v>328</v>
      </c>
      <c r="B119" s="98" t="s">
        <v>498</v>
      </c>
      <c r="C119" s="98" t="s">
        <v>316</v>
      </c>
      <c r="D119" s="98" t="s">
        <v>440</v>
      </c>
      <c r="E119" s="99">
        <v>8000</v>
      </c>
      <c r="F119" s="99">
        <v>4000</v>
      </c>
      <c r="G119" s="98" t="s">
        <v>315</v>
      </c>
    </row>
    <row r="120" spans="1:7" x14ac:dyDescent="0.25">
      <c r="A120" s="98" t="s">
        <v>266</v>
      </c>
      <c r="B120" s="98" t="s">
        <v>499</v>
      </c>
      <c r="C120" s="98" t="s">
        <v>272</v>
      </c>
      <c r="D120" s="98" t="s">
        <v>295</v>
      </c>
      <c r="E120" s="99">
        <v>466400</v>
      </c>
      <c r="F120" s="99">
        <v>233200</v>
      </c>
      <c r="G120" s="98" t="s">
        <v>257</v>
      </c>
    </row>
    <row r="121" spans="1:7" x14ac:dyDescent="0.25">
      <c r="A121" s="98" t="s">
        <v>266</v>
      </c>
      <c r="B121" s="98" t="s">
        <v>500</v>
      </c>
      <c r="C121" s="98" t="s">
        <v>501</v>
      </c>
      <c r="D121" s="98" t="s">
        <v>262</v>
      </c>
      <c r="E121" s="99">
        <v>371000</v>
      </c>
      <c r="F121" s="99">
        <v>185500</v>
      </c>
      <c r="G121" s="98" t="s">
        <v>257</v>
      </c>
    </row>
    <row r="122" spans="1:7" x14ac:dyDescent="0.25">
      <c r="A122" s="98" t="s">
        <v>266</v>
      </c>
      <c r="B122" s="98" t="s">
        <v>502</v>
      </c>
      <c r="C122" s="98" t="s">
        <v>272</v>
      </c>
      <c r="D122" s="98" t="s">
        <v>295</v>
      </c>
      <c r="E122" s="99">
        <v>339200</v>
      </c>
      <c r="F122" s="99">
        <v>169600</v>
      </c>
      <c r="G122" s="98" t="s">
        <v>257</v>
      </c>
    </row>
    <row r="123" spans="1:7" x14ac:dyDescent="0.25">
      <c r="A123" s="98" t="s">
        <v>266</v>
      </c>
      <c r="B123" s="98" t="s">
        <v>503</v>
      </c>
      <c r="C123" s="98" t="s">
        <v>272</v>
      </c>
      <c r="D123" s="98" t="s">
        <v>262</v>
      </c>
      <c r="E123" s="99">
        <v>159000</v>
      </c>
      <c r="F123" s="99">
        <v>79500</v>
      </c>
      <c r="G123" s="98" t="s">
        <v>257</v>
      </c>
    </row>
    <row r="124" spans="1:7" x14ac:dyDescent="0.25">
      <c r="A124" s="98" t="s">
        <v>266</v>
      </c>
      <c r="B124" s="98" t="s">
        <v>504</v>
      </c>
      <c r="C124" s="98" t="s">
        <v>263</v>
      </c>
      <c r="D124" s="98" t="s">
        <v>295</v>
      </c>
      <c r="E124" s="99">
        <v>131570</v>
      </c>
      <c r="F124" s="99">
        <v>65875</v>
      </c>
      <c r="G124" s="98" t="s">
        <v>257</v>
      </c>
    </row>
    <row r="125" spans="1:7" x14ac:dyDescent="0.25">
      <c r="A125" s="98" t="s">
        <v>266</v>
      </c>
      <c r="B125" s="98" t="s">
        <v>505</v>
      </c>
      <c r="C125" s="98" t="s">
        <v>263</v>
      </c>
      <c r="D125" s="98" t="s">
        <v>295</v>
      </c>
      <c r="E125" s="99">
        <v>109710</v>
      </c>
      <c r="F125" s="99">
        <v>54855</v>
      </c>
      <c r="G125" s="98" t="s">
        <v>257</v>
      </c>
    </row>
    <row r="126" spans="1:7" x14ac:dyDescent="0.25">
      <c r="A126" s="98" t="s">
        <v>266</v>
      </c>
      <c r="B126" s="98" t="s">
        <v>506</v>
      </c>
      <c r="C126" s="98" t="s">
        <v>272</v>
      </c>
      <c r="D126" s="98" t="s">
        <v>262</v>
      </c>
      <c r="E126" s="99">
        <v>106000</v>
      </c>
      <c r="F126" s="99">
        <v>53000</v>
      </c>
      <c r="G126" s="98" t="s">
        <v>257</v>
      </c>
    </row>
    <row r="127" spans="1:7" x14ac:dyDescent="0.25">
      <c r="A127" s="98" t="s">
        <v>266</v>
      </c>
      <c r="B127" s="98" t="s">
        <v>507</v>
      </c>
      <c r="C127" s="98" t="s">
        <v>272</v>
      </c>
      <c r="D127" s="98" t="s">
        <v>262</v>
      </c>
      <c r="E127" s="99">
        <v>212000</v>
      </c>
      <c r="F127" s="99">
        <v>45731</v>
      </c>
      <c r="G127" s="98" t="s">
        <v>257</v>
      </c>
    </row>
    <row r="128" spans="1:7" x14ac:dyDescent="0.25">
      <c r="A128" s="98" t="s">
        <v>266</v>
      </c>
      <c r="B128" s="98" t="s">
        <v>505</v>
      </c>
      <c r="C128" s="98" t="s">
        <v>263</v>
      </c>
      <c r="D128" s="98" t="s">
        <v>262</v>
      </c>
      <c r="E128" s="99">
        <v>53000</v>
      </c>
      <c r="F128" s="99">
        <v>26500</v>
      </c>
      <c r="G128" s="98" t="s">
        <v>257</v>
      </c>
    </row>
    <row r="129" spans="1:7" x14ac:dyDescent="0.25">
      <c r="A129" s="98" t="s">
        <v>266</v>
      </c>
      <c r="B129" s="98" t="s">
        <v>508</v>
      </c>
      <c r="C129" s="98" t="s">
        <v>272</v>
      </c>
      <c r="D129" s="98" t="s">
        <v>262</v>
      </c>
      <c r="E129" s="99">
        <v>53000</v>
      </c>
      <c r="F129" s="99">
        <v>26500</v>
      </c>
      <c r="G129" s="98" t="s">
        <v>257</v>
      </c>
    </row>
    <row r="130" spans="1:7" x14ac:dyDescent="0.25">
      <c r="A130" s="98" t="s">
        <v>266</v>
      </c>
      <c r="B130" s="98" t="s">
        <v>509</v>
      </c>
      <c r="C130" s="98" t="s">
        <v>272</v>
      </c>
      <c r="D130" s="98" t="s">
        <v>295</v>
      </c>
      <c r="E130" s="99">
        <v>46444</v>
      </c>
      <c r="F130" s="99">
        <v>23222</v>
      </c>
      <c r="G130" s="98" t="s">
        <v>257</v>
      </c>
    </row>
    <row r="131" spans="1:7" x14ac:dyDescent="0.25">
      <c r="A131" s="98" t="s">
        <v>266</v>
      </c>
      <c r="B131" s="98" t="s">
        <v>510</v>
      </c>
      <c r="C131" s="98" t="s">
        <v>511</v>
      </c>
      <c r="D131" s="98" t="s">
        <v>271</v>
      </c>
      <c r="E131" s="99">
        <v>42294</v>
      </c>
      <c r="F131" s="99">
        <v>21147</v>
      </c>
      <c r="G131" s="98" t="s">
        <v>257</v>
      </c>
    </row>
    <row r="132" spans="1:7" x14ac:dyDescent="0.25">
      <c r="A132" s="98" t="s">
        <v>266</v>
      </c>
      <c r="B132" s="98" t="s">
        <v>512</v>
      </c>
      <c r="C132" s="98" t="s">
        <v>272</v>
      </c>
      <c r="D132" s="98" t="s">
        <v>262</v>
      </c>
      <c r="E132" s="99">
        <v>26500</v>
      </c>
      <c r="F132" s="99">
        <v>13250</v>
      </c>
      <c r="G132" s="98" t="s">
        <v>257</v>
      </c>
    </row>
    <row r="133" spans="1:7" x14ac:dyDescent="0.25">
      <c r="A133" s="98" t="s">
        <v>266</v>
      </c>
      <c r="B133" s="98" t="s">
        <v>513</v>
      </c>
      <c r="C133" s="98" t="s">
        <v>511</v>
      </c>
      <c r="D133" s="98" t="s">
        <v>295</v>
      </c>
      <c r="E133" s="99">
        <v>4240</v>
      </c>
      <c r="F133" s="99">
        <v>2120</v>
      </c>
      <c r="G133" s="98" t="s">
        <v>257</v>
      </c>
    </row>
    <row r="134" spans="1:7" x14ac:dyDescent="0.25">
      <c r="A134" s="98" t="s">
        <v>514</v>
      </c>
      <c r="B134" s="98" t="s">
        <v>515</v>
      </c>
      <c r="C134" s="98" t="s">
        <v>516</v>
      </c>
      <c r="D134" s="98" t="s">
        <v>295</v>
      </c>
      <c r="E134" s="99">
        <v>650000</v>
      </c>
      <c r="F134" s="99">
        <v>325000</v>
      </c>
      <c r="G134" s="98" t="s">
        <v>342</v>
      </c>
    </row>
    <row r="135" spans="1:7" x14ac:dyDescent="0.25">
      <c r="A135" s="98" t="s">
        <v>514</v>
      </c>
      <c r="B135" s="98" t="s">
        <v>517</v>
      </c>
      <c r="C135" s="98" t="s">
        <v>375</v>
      </c>
      <c r="D135" s="98" t="s">
        <v>295</v>
      </c>
      <c r="E135" s="99">
        <v>450000</v>
      </c>
      <c r="F135" s="99">
        <v>225000</v>
      </c>
      <c r="G135" s="98" t="s">
        <v>342</v>
      </c>
    </row>
    <row r="136" spans="1:7" x14ac:dyDescent="0.25">
      <c r="A136" s="98" t="s">
        <v>514</v>
      </c>
      <c r="B136" s="98" t="s">
        <v>518</v>
      </c>
      <c r="C136" s="98" t="s">
        <v>347</v>
      </c>
      <c r="D136" s="98" t="s">
        <v>295</v>
      </c>
      <c r="E136" s="99">
        <v>400000</v>
      </c>
      <c r="F136" s="99">
        <v>200000</v>
      </c>
      <c r="G136" s="98" t="s">
        <v>342</v>
      </c>
    </row>
    <row r="137" spans="1:7" x14ac:dyDescent="0.25">
      <c r="A137" s="98" t="s">
        <v>346</v>
      </c>
      <c r="B137" s="98" t="s">
        <v>519</v>
      </c>
      <c r="C137" s="98" t="s">
        <v>347</v>
      </c>
      <c r="D137" s="98" t="s">
        <v>295</v>
      </c>
      <c r="E137" s="99">
        <v>374174</v>
      </c>
      <c r="F137" s="99">
        <v>187087</v>
      </c>
      <c r="G137" s="98" t="s">
        <v>342</v>
      </c>
    </row>
    <row r="138" spans="1:7" x14ac:dyDescent="0.25">
      <c r="A138" s="98" t="s">
        <v>514</v>
      </c>
      <c r="B138" s="98" t="s">
        <v>520</v>
      </c>
      <c r="C138" s="98" t="s">
        <v>347</v>
      </c>
      <c r="D138" s="98" t="s">
        <v>271</v>
      </c>
      <c r="E138" s="99">
        <v>270000</v>
      </c>
      <c r="F138" s="99">
        <v>135000</v>
      </c>
      <c r="G138" s="98" t="s">
        <v>342</v>
      </c>
    </row>
    <row r="139" spans="1:7" x14ac:dyDescent="0.25">
      <c r="A139" s="98" t="s">
        <v>346</v>
      </c>
      <c r="B139" s="98" t="s">
        <v>344</v>
      </c>
      <c r="C139" s="98" t="s">
        <v>343</v>
      </c>
      <c r="D139" s="98" t="s">
        <v>485</v>
      </c>
      <c r="E139" s="99">
        <v>228947</v>
      </c>
      <c r="F139" s="99">
        <v>114473.5</v>
      </c>
      <c r="G139" s="98" t="s">
        <v>342</v>
      </c>
    </row>
    <row r="140" spans="1:7" x14ac:dyDescent="0.25">
      <c r="A140" s="98" t="s">
        <v>346</v>
      </c>
      <c r="B140" s="98" t="s">
        <v>348</v>
      </c>
      <c r="C140" s="98" t="s">
        <v>347</v>
      </c>
      <c r="D140" s="98" t="s">
        <v>295</v>
      </c>
      <c r="E140" s="99">
        <v>211826</v>
      </c>
      <c r="F140" s="99">
        <v>105913</v>
      </c>
      <c r="G140" s="98" t="s">
        <v>342</v>
      </c>
    </row>
    <row r="141" spans="1:7" x14ac:dyDescent="0.25">
      <c r="A141" s="98" t="s">
        <v>514</v>
      </c>
      <c r="B141" s="98" t="s">
        <v>521</v>
      </c>
      <c r="C141" s="98" t="s">
        <v>375</v>
      </c>
      <c r="D141" s="98" t="s">
        <v>295</v>
      </c>
      <c r="E141" s="99">
        <v>135000</v>
      </c>
      <c r="F141" s="99">
        <v>67500</v>
      </c>
      <c r="G141" s="98" t="s">
        <v>342</v>
      </c>
    </row>
    <row r="142" spans="1:7" x14ac:dyDescent="0.25">
      <c r="A142" s="98" t="s">
        <v>514</v>
      </c>
      <c r="B142" s="98" t="s">
        <v>522</v>
      </c>
      <c r="C142" s="98" t="s">
        <v>375</v>
      </c>
      <c r="D142" s="98" t="s">
        <v>295</v>
      </c>
      <c r="E142" s="99">
        <v>170000</v>
      </c>
      <c r="F142" s="99">
        <v>47500</v>
      </c>
      <c r="G142" s="98" t="s">
        <v>342</v>
      </c>
    </row>
    <row r="143" spans="1:7" x14ac:dyDescent="0.25">
      <c r="A143" s="98" t="s">
        <v>306</v>
      </c>
      <c r="B143" s="98" t="s">
        <v>313</v>
      </c>
      <c r="C143" s="98" t="s">
        <v>309</v>
      </c>
      <c r="D143" s="98" t="s">
        <v>271</v>
      </c>
      <c r="E143" s="99">
        <v>975540</v>
      </c>
      <c r="F143" s="99">
        <v>487770</v>
      </c>
      <c r="G143" s="98" t="s">
        <v>302</v>
      </c>
    </row>
    <row r="144" spans="1:7" x14ac:dyDescent="0.25">
      <c r="A144" s="98" t="s">
        <v>306</v>
      </c>
      <c r="B144" s="98" t="s">
        <v>523</v>
      </c>
      <c r="C144" s="98" t="s">
        <v>303</v>
      </c>
      <c r="D144" s="98" t="s">
        <v>485</v>
      </c>
      <c r="E144" s="99">
        <v>428348</v>
      </c>
      <c r="F144" s="99">
        <v>214174</v>
      </c>
      <c r="G144" s="98" t="s">
        <v>302</v>
      </c>
    </row>
    <row r="145" spans="1:7" x14ac:dyDescent="0.25">
      <c r="A145" s="98" t="s">
        <v>306</v>
      </c>
      <c r="B145" s="98" t="s">
        <v>304</v>
      </c>
      <c r="C145" s="98" t="s">
        <v>303</v>
      </c>
      <c r="D145" s="98" t="s">
        <v>295</v>
      </c>
      <c r="E145" s="99">
        <v>266008</v>
      </c>
      <c r="F145" s="99">
        <v>133004</v>
      </c>
      <c r="G145" s="98" t="s">
        <v>302</v>
      </c>
    </row>
    <row r="146" spans="1:7" x14ac:dyDescent="0.25">
      <c r="A146" s="98" t="s">
        <v>306</v>
      </c>
      <c r="B146" s="98" t="s">
        <v>304</v>
      </c>
      <c r="C146" s="98" t="s">
        <v>303</v>
      </c>
      <c r="D146" s="98" t="s">
        <v>295</v>
      </c>
      <c r="E146" s="99">
        <v>100435</v>
      </c>
      <c r="F146" s="99">
        <v>50217</v>
      </c>
      <c r="G146" s="98" t="s">
        <v>302</v>
      </c>
    </row>
    <row r="147" spans="1:7" x14ac:dyDescent="0.25">
      <c r="A147" s="98" t="s">
        <v>306</v>
      </c>
      <c r="B147" s="98" t="s">
        <v>524</v>
      </c>
      <c r="C147" s="98" t="s">
        <v>303</v>
      </c>
      <c r="D147" s="98" t="s">
        <v>496</v>
      </c>
      <c r="E147" s="99">
        <v>68700</v>
      </c>
      <c r="F147" s="99">
        <v>34350</v>
      </c>
      <c r="G147" s="98" t="s">
        <v>302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55025-A5D2-4354-AE47-B0B917BBDE7E}">
  <dimension ref="A1:A5"/>
  <sheetViews>
    <sheetView workbookViewId="0">
      <selection activeCell="C3" sqref="C3"/>
    </sheetView>
  </sheetViews>
  <sheetFormatPr defaultRowHeight="15" x14ac:dyDescent="0.25"/>
  <cols>
    <col min="1" max="1" width="99" style="44" customWidth="1"/>
  </cols>
  <sheetData>
    <row r="1" spans="1:1" ht="90" x14ac:dyDescent="0.25">
      <c r="A1" s="105" t="s">
        <v>244</v>
      </c>
    </row>
    <row r="2" spans="1:1" ht="45" x14ac:dyDescent="0.25">
      <c r="A2" s="105" t="s">
        <v>245</v>
      </c>
    </row>
    <row r="3" spans="1:1" ht="75" x14ac:dyDescent="0.25">
      <c r="A3" s="105" t="s">
        <v>246</v>
      </c>
    </row>
    <row r="4" spans="1:1" ht="75" x14ac:dyDescent="0.25">
      <c r="A4" s="105" t="s">
        <v>247</v>
      </c>
    </row>
    <row r="5" spans="1:1" ht="60" x14ac:dyDescent="0.25">
      <c r="A5" s="105" t="s">
        <v>248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2257F-E5C2-463E-853F-2F1E8B73B2F8}">
  <dimension ref="A1:D9"/>
  <sheetViews>
    <sheetView workbookViewId="0">
      <selection activeCell="I16" sqref="I16"/>
    </sheetView>
  </sheetViews>
  <sheetFormatPr defaultRowHeight="15" x14ac:dyDescent="0.25"/>
  <cols>
    <col min="1" max="1" width="21.28515625" customWidth="1"/>
    <col min="2" max="2" width="19.5703125" bestFit="1" customWidth="1"/>
    <col min="3" max="3" width="15.5703125" customWidth="1"/>
    <col min="4" max="4" width="7.85546875" bestFit="1" customWidth="1"/>
  </cols>
  <sheetData>
    <row r="1" spans="1:4" ht="30.75" thickBot="1" x14ac:dyDescent="0.3">
      <c r="A1" s="51" t="s">
        <v>116</v>
      </c>
      <c r="B1" s="52" t="s">
        <v>117</v>
      </c>
      <c r="C1" s="52" t="s">
        <v>118</v>
      </c>
      <c r="D1" s="52" t="s">
        <v>93</v>
      </c>
    </row>
    <row r="2" spans="1:4" ht="15.75" thickBot="1" x14ac:dyDescent="0.3">
      <c r="A2" s="55">
        <v>2017</v>
      </c>
      <c r="B2" s="54">
        <v>879</v>
      </c>
      <c r="C2" s="54">
        <v>1351</v>
      </c>
      <c r="D2" s="54">
        <v>2230</v>
      </c>
    </row>
    <row r="3" spans="1:4" ht="15.75" thickBot="1" x14ac:dyDescent="0.3">
      <c r="A3" s="55">
        <v>2018</v>
      </c>
      <c r="B3" s="54">
        <v>1662</v>
      </c>
      <c r="C3" s="54">
        <v>1289</v>
      </c>
      <c r="D3" s="54">
        <v>2951</v>
      </c>
    </row>
    <row r="4" spans="1:4" ht="15.75" thickBot="1" x14ac:dyDescent="0.3">
      <c r="A4" s="55">
        <v>2019</v>
      </c>
      <c r="B4" s="54">
        <v>1773</v>
      </c>
      <c r="C4" s="54">
        <v>2220</v>
      </c>
      <c r="D4" s="54">
        <v>3993</v>
      </c>
    </row>
    <row r="5" spans="1:4" ht="15.75" thickBot="1" x14ac:dyDescent="0.3">
      <c r="A5" s="53" t="s">
        <v>93</v>
      </c>
      <c r="B5" s="54">
        <v>4314</v>
      </c>
      <c r="C5" s="54">
        <v>4860</v>
      </c>
      <c r="D5" s="54">
        <v>9174</v>
      </c>
    </row>
    <row r="7" spans="1:4" x14ac:dyDescent="0.25">
      <c r="A7" s="104" t="s">
        <v>525</v>
      </c>
    </row>
    <row r="8" spans="1:4" x14ac:dyDescent="0.25">
      <c r="A8" t="s">
        <v>526</v>
      </c>
    </row>
    <row r="9" spans="1:4" x14ac:dyDescent="0.25">
      <c r="A9" t="s">
        <v>527</v>
      </c>
    </row>
  </sheetData>
  <hyperlinks>
    <hyperlink ref="A2" r:id="rId1" display="https://www.veb.be/sites/default/files/Projectsubsidies_actieplanEE_2017.pdf" xr:uid="{5A6F03D9-BBAB-4D15-9F6F-BCB78A523873}"/>
    <hyperlink ref="A3" r:id="rId2" display="https://www.veb.be/sites/default/files/Toegekende projectsubsidies 2018.pdf" xr:uid="{FD0C598F-7A7A-429F-9B35-A96A3775F7C1}"/>
    <hyperlink ref="A4" r:id="rId3" display="https://www.veb.be/sites/default/files/Projectsubsidies-ActieplanEE-Oproep2019.pdf" xr:uid="{2A13CF82-A372-4298-907C-B778CCD2FA0B}"/>
  </hyperlinks>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46A54-C173-4D4B-8EE9-C604C11418B4}">
  <dimension ref="A1:C12"/>
  <sheetViews>
    <sheetView workbookViewId="0">
      <selection activeCell="C8" sqref="C8"/>
    </sheetView>
  </sheetViews>
  <sheetFormatPr defaultColWidth="9.140625" defaultRowHeight="15" x14ac:dyDescent="0.25"/>
  <cols>
    <col min="1" max="1" width="37" style="38" customWidth="1"/>
    <col min="2" max="2" width="17.7109375" style="38" customWidth="1"/>
    <col min="3" max="3" width="17" style="38" customWidth="1"/>
    <col min="4" max="16384" width="9.140625" style="38"/>
  </cols>
  <sheetData>
    <row r="1" spans="1:3" x14ac:dyDescent="0.25">
      <c r="A1" s="37" t="s">
        <v>106</v>
      </c>
      <c r="B1" s="41" t="s">
        <v>103</v>
      </c>
      <c r="C1" s="41" t="s">
        <v>104</v>
      </c>
    </row>
    <row r="2" spans="1:3" x14ac:dyDescent="0.25">
      <c r="A2" s="42" t="s">
        <v>107</v>
      </c>
      <c r="B2" s="43">
        <f>SUM(B3)</f>
        <v>2500000</v>
      </c>
      <c r="C2" s="43">
        <f>SUM(C3)</f>
        <v>2500000</v>
      </c>
    </row>
    <row r="3" spans="1:3" x14ac:dyDescent="0.25">
      <c r="A3" s="44" t="s">
        <v>108</v>
      </c>
      <c r="B3" s="45">
        <v>2500000</v>
      </c>
      <c r="C3" s="45">
        <v>2500000</v>
      </c>
    </row>
    <row r="4" spans="1:3" x14ac:dyDescent="0.25">
      <c r="A4" s="42" t="s">
        <v>1</v>
      </c>
      <c r="B4" s="43">
        <f>SUM(B5:B7)</f>
        <v>5406999.9600000009</v>
      </c>
      <c r="C4" s="43">
        <f>SUM(C5:C7)</f>
        <v>5406999.9600000009</v>
      </c>
    </row>
    <row r="5" spans="1:3" x14ac:dyDescent="0.25">
      <c r="A5" s="46" t="s">
        <v>109</v>
      </c>
      <c r="B5" s="47">
        <v>525000</v>
      </c>
      <c r="C5" s="47">
        <v>525000</v>
      </c>
    </row>
    <row r="6" spans="1:3" x14ac:dyDescent="0.25">
      <c r="A6" s="46" t="s">
        <v>110</v>
      </c>
      <c r="B6" s="47">
        <v>2773790.49</v>
      </c>
      <c r="C6" s="47">
        <v>2773790.49</v>
      </c>
    </row>
    <row r="7" spans="1:3" ht="30" x14ac:dyDescent="0.25">
      <c r="A7" s="46" t="s">
        <v>111</v>
      </c>
      <c r="B7" s="47">
        <v>2108209.4700000002</v>
      </c>
      <c r="C7" s="47">
        <v>2108209.4700000002</v>
      </c>
    </row>
    <row r="8" spans="1:3" x14ac:dyDescent="0.25">
      <c r="A8" s="48" t="s">
        <v>7</v>
      </c>
      <c r="B8" s="43">
        <f>SUM(B10:B11,B9)</f>
        <v>52992999.783</v>
      </c>
      <c r="C8" s="43">
        <f>SUM(C9:C11)</f>
        <v>52992999.783</v>
      </c>
    </row>
    <row r="9" spans="1:3" x14ac:dyDescent="0.25">
      <c r="A9" s="46" t="s">
        <v>112</v>
      </c>
      <c r="B9" s="47">
        <v>49991232.420000002</v>
      </c>
      <c r="C9" s="47">
        <v>49991232.420000002</v>
      </c>
    </row>
    <row r="10" spans="1:3" x14ac:dyDescent="0.25">
      <c r="A10" s="46" t="s">
        <v>113</v>
      </c>
      <c r="B10" s="45">
        <v>2596955.16</v>
      </c>
      <c r="C10" s="45">
        <v>2596955.16</v>
      </c>
    </row>
    <row r="11" spans="1:3" x14ac:dyDescent="0.25">
      <c r="A11" s="46" t="s">
        <v>114</v>
      </c>
      <c r="B11" s="47">
        <v>404812.20299999998</v>
      </c>
      <c r="C11" s="47">
        <v>404812.20299999998</v>
      </c>
    </row>
    <row r="12" spans="1:3" x14ac:dyDescent="0.25">
      <c r="A12" s="49" t="s">
        <v>115</v>
      </c>
      <c r="B12" s="50">
        <f>SUM(B8,B4,B2)</f>
        <v>60899999.743000001</v>
      </c>
      <c r="C12" s="50">
        <f>SUM(C8,C4,C2)</f>
        <v>60899999.743000001</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CC36F-E31D-47E7-90A6-0F194D068295}">
  <dimension ref="A1:E40"/>
  <sheetViews>
    <sheetView showGridLines="0" topLeftCell="A7" workbookViewId="0">
      <selection activeCell="E4" sqref="E4"/>
    </sheetView>
  </sheetViews>
  <sheetFormatPr defaultColWidth="9.140625" defaultRowHeight="15" x14ac:dyDescent="0.25"/>
  <cols>
    <col min="1" max="1" width="19" style="59" customWidth="1"/>
    <col min="2" max="2" width="14.28515625" style="59" customWidth="1"/>
    <col min="3" max="3" width="8.5703125" style="59" bestFit="1" customWidth="1"/>
    <col min="4" max="4" width="14.28515625" style="59" customWidth="1"/>
    <col min="5" max="5" width="8.5703125" style="59" bestFit="1" customWidth="1"/>
    <col min="6" max="6" width="11.28515625" style="59" customWidth="1"/>
    <col min="7" max="16384" width="9.140625" style="59"/>
  </cols>
  <sheetData>
    <row r="1" spans="1:5" x14ac:dyDescent="0.25">
      <c r="A1" s="59" t="s">
        <v>242</v>
      </c>
    </row>
    <row r="4" spans="1:5" x14ac:dyDescent="0.25">
      <c r="A4" s="57" t="s">
        <v>120</v>
      </c>
      <c r="B4" s="57" t="s">
        <v>121</v>
      </c>
      <c r="C4" s="57" t="s">
        <v>191</v>
      </c>
      <c r="D4" s="57" t="s">
        <v>122</v>
      </c>
      <c r="E4" s="58" t="s">
        <v>192</v>
      </c>
    </row>
    <row r="5" spans="1:5" ht="56.25" x14ac:dyDescent="0.25">
      <c r="A5" s="60" t="s">
        <v>123</v>
      </c>
      <c r="B5" s="61" t="s">
        <v>124</v>
      </c>
      <c r="C5" s="62">
        <v>148125</v>
      </c>
      <c r="D5" s="62">
        <v>88875</v>
      </c>
      <c r="E5" s="63">
        <v>59250</v>
      </c>
    </row>
    <row r="6" spans="1:5" ht="45" x14ac:dyDescent="0.25">
      <c r="A6" s="60" t="s">
        <v>125</v>
      </c>
      <c r="B6" s="61" t="s">
        <v>126</v>
      </c>
      <c r="C6" s="62">
        <v>132127.5</v>
      </c>
      <c r="D6" s="62">
        <v>79276.5</v>
      </c>
      <c r="E6" s="63">
        <v>52851</v>
      </c>
    </row>
    <row r="7" spans="1:5" ht="56.25" x14ac:dyDescent="0.25">
      <c r="A7" s="60" t="s">
        <v>127</v>
      </c>
      <c r="B7" s="61" t="s">
        <v>128</v>
      </c>
      <c r="C7" s="62">
        <v>125516.11</v>
      </c>
      <c r="D7" s="62">
        <v>75309.67</v>
      </c>
      <c r="E7" s="63">
        <v>50206.44</v>
      </c>
    </row>
    <row r="8" spans="1:5" ht="56.25" x14ac:dyDescent="0.25">
      <c r="A8" s="60" t="s">
        <v>129</v>
      </c>
      <c r="B8" s="61" t="s">
        <v>130</v>
      </c>
      <c r="C8" s="62">
        <v>19927.259999999998</v>
      </c>
      <c r="D8" s="62">
        <v>11956.36</v>
      </c>
      <c r="E8" s="63">
        <v>7970.9</v>
      </c>
    </row>
    <row r="9" spans="1:5" ht="56.25" x14ac:dyDescent="0.25">
      <c r="A9" s="60" t="s">
        <v>131</v>
      </c>
      <c r="B9" s="61" t="s">
        <v>132</v>
      </c>
      <c r="C9" s="62">
        <v>250000</v>
      </c>
      <c r="D9" s="62">
        <v>150000</v>
      </c>
      <c r="E9" s="63">
        <v>100000</v>
      </c>
    </row>
    <row r="10" spans="1:5" ht="33.75" x14ac:dyDescent="0.25">
      <c r="A10" s="60" t="s">
        <v>133</v>
      </c>
      <c r="B10" s="61" t="s">
        <v>134</v>
      </c>
      <c r="C10" s="62">
        <v>129027.24</v>
      </c>
      <c r="D10" s="62">
        <v>77416.34</v>
      </c>
      <c r="E10" s="63">
        <v>51610.9</v>
      </c>
    </row>
    <row r="11" spans="1:5" ht="56.25" x14ac:dyDescent="0.25">
      <c r="A11" s="60" t="s">
        <v>135</v>
      </c>
      <c r="B11" s="61" t="s">
        <v>136</v>
      </c>
      <c r="C11" s="62">
        <v>74336.33</v>
      </c>
      <c r="D11" s="62">
        <v>44601.8</v>
      </c>
      <c r="E11" s="63">
        <v>29734.53</v>
      </c>
    </row>
    <row r="12" spans="1:5" ht="56.25" x14ac:dyDescent="0.25">
      <c r="A12" s="60" t="s">
        <v>137</v>
      </c>
      <c r="B12" s="61" t="s">
        <v>138</v>
      </c>
      <c r="C12" s="62">
        <v>61537.05</v>
      </c>
      <c r="D12" s="62">
        <v>36922.230000000003</v>
      </c>
      <c r="E12" s="63">
        <v>24614.82</v>
      </c>
    </row>
    <row r="13" spans="1:5" ht="56.25" x14ac:dyDescent="0.25">
      <c r="A13" s="60" t="s">
        <v>139</v>
      </c>
      <c r="B13" s="61" t="s">
        <v>140</v>
      </c>
      <c r="C13" s="62">
        <v>250000</v>
      </c>
      <c r="D13" s="62">
        <v>150000</v>
      </c>
      <c r="E13" s="63">
        <v>100000</v>
      </c>
    </row>
    <row r="14" spans="1:5" ht="67.5" x14ac:dyDescent="0.25">
      <c r="A14" s="60" t="s">
        <v>141</v>
      </c>
      <c r="B14" s="61" t="s">
        <v>142</v>
      </c>
      <c r="C14" s="62">
        <v>184475.91</v>
      </c>
      <c r="D14" s="62">
        <v>110685.55</v>
      </c>
      <c r="E14" s="63">
        <v>73790.36</v>
      </c>
    </row>
    <row r="15" spans="1:5" ht="56.25" x14ac:dyDescent="0.25">
      <c r="A15" s="60" t="s">
        <v>143</v>
      </c>
      <c r="B15" s="61" t="s">
        <v>144</v>
      </c>
      <c r="C15" s="62">
        <v>13331.25</v>
      </c>
      <c r="D15" s="62">
        <v>7998.75</v>
      </c>
      <c r="E15" s="63">
        <v>5332.5</v>
      </c>
    </row>
    <row r="16" spans="1:5" ht="45" x14ac:dyDescent="0.25">
      <c r="A16" s="60" t="s">
        <v>145</v>
      </c>
      <c r="B16" s="61" t="s">
        <v>146</v>
      </c>
      <c r="C16" s="62">
        <v>178372.13</v>
      </c>
      <c r="D16" s="62">
        <v>107023.28</v>
      </c>
      <c r="E16" s="63">
        <v>71348.850000000006</v>
      </c>
    </row>
    <row r="17" spans="1:5" ht="67.5" x14ac:dyDescent="0.25">
      <c r="A17" s="60" t="s">
        <v>147</v>
      </c>
      <c r="B17" s="61" t="s">
        <v>148</v>
      </c>
      <c r="C17" s="62">
        <v>179761.77</v>
      </c>
      <c r="D17" s="62">
        <v>107857.06</v>
      </c>
      <c r="E17" s="63">
        <v>71904.710000000006</v>
      </c>
    </row>
    <row r="18" spans="1:5" ht="56.25" x14ac:dyDescent="0.25">
      <c r="A18" s="60" t="s">
        <v>149</v>
      </c>
      <c r="B18" s="61" t="s">
        <v>150</v>
      </c>
      <c r="C18" s="62">
        <v>180656.03</v>
      </c>
      <c r="D18" s="62">
        <v>108393.62</v>
      </c>
      <c r="E18" s="63">
        <v>72262.41</v>
      </c>
    </row>
    <row r="19" spans="1:5" ht="56.25" x14ac:dyDescent="0.25">
      <c r="A19" s="60" t="s">
        <v>151</v>
      </c>
      <c r="B19" s="61" t="s">
        <v>152</v>
      </c>
      <c r="C19" s="62">
        <v>22863.39</v>
      </c>
      <c r="D19" s="62">
        <v>13718.03</v>
      </c>
      <c r="E19" s="63">
        <v>9145.36</v>
      </c>
    </row>
    <row r="20" spans="1:5" ht="67.5" x14ac:dyDescent="0.25">
      <c r="A20" s="60" t="s">
        <v>153</v>
      </c>
      <c r="B20" s="61" t="s">
        <v>154</v>
      </c>
      <c r="C20" s="62">
        <v>25941.9</v>
      </c>
      <c r="D20" s="62">
        <v>15565.14</v>
      </c>
      <c r="E20" s="63">
        <v>10376.76</v>
      </c>
    </row>
    <row r="21" spans="1:5" ht="45" x14ac:dyDescent="0.25">
      <c r="A21" s="60" t="s">
        <v>155</v>
      </c>
      <c r="B21" s="61" t="s">
        <v>156</v>
      </c>
      <c r="C21" s="62">
        <v>220500</v>
      </c>
      <c r="D21" s="62">
        <v>132300</v>
      </c>
      <c r="E21" s="63">
        <v>88200</v>
      </c>
    </row>
    <row r="22" spans="1:5" ht="56.25" x14ac:dyDescent="0.25">
      <c r="A22" s="60" t="s">
        <v>157</v>
      </c>
      <c r="B22" s="61" t="s">
        <v>158</v>
      </c>
      <c r="C22" s="62">
        <v>49024.13</v>
      </c>
      <c r="D22" s="62">
        <v>29414.48</v>
      </c>
      <c r="E22" s="63">
        <v>19609.650000000001</v>
      </c>
    </row>
    <row r="23" spans="1:5" ht="56.25" x14ac:dyDescent="0.25">
      <c r="A23" s="60" t="s">
        <v>159</v>
      </c>
      <c r="B23" s="61" t="s">
        <v>160</v>
      </c>
      <c r="C23" s="62">
        <v>220998.35</v>
      </c>
      <c r="D23" s="62">
        <v>132599.01</v>
      </c>
      <c r="E23" s="63">
        <v>88399.34</v>
      </c>
    </row>
    <row r="24" spans="1:5" ht="33.75" x14ac:dyDescent="0.25">
      <c r="A24" s="60" t="s">
        <v>161</v>
      </c>
      <c r="B24" s="61" t="s">
        <v>162</v>
      </c>
      <c r="C24" s="62">
        <v>201260.55</v>
      </c>
      <c r="D24" s="62">
        <v>120756.33</v>
      </c>
      <c r="E24" s="63">
        <v>80504.22</v>
      </c>
    </row>
    <row r="25" spans="1:5" ht="56.25" x14ac:dyDescent="0.25">
      <c r="A25" s="60" t="s">
        <v>163</v>
      </c>
      <c r="B25" s="61" t="s">
        <v>164</v>
      </c>
      <c r="C25" s="62">
        <v>183675</v>
      </c>
      <c r="D25" s="62">
        <v>110205</v>
      </c>
      <c r="E25" s="63">
        <v>73470</v>
      </c>
    </row>
    <row r="26" spans="1:5" ht="45" x14ac:dyDescent="0.25">
      <c r="A26" s="60" t="s">
        <v>165</v>
      </c>
      <c r="B26" s="61" t="s">
        <v>166</v>
      </c>
      <c r="C26" s="62">
        <v>80408.25</v>
      </c>
      <c r="D26" s="62">
        <v>48244.95</v>
      </c>
      <c r="E26" s="63">
        <v>32163.3</v>
      </c>
    </row>
    <row r="27" spans="1:5" ht="45" x14ac:dyDescent="0.25">
      <c r="A27" s="60" t="s">
        <v>167</v>
      </c>
      <c r="B27" s="61" t="s">
        <v>168</v>
      </c>
      <c r="C27" s="62">
        <v>59250</v>
      </c>
      <c r="D27" s="62">
        <v>35550</v>
      </c>
      <c r="E27" s="63">
        <v>23700</v>
      </c>
    </row>
    <row r="28" spans="1:5" ht="33.75" x14ac:dyDescent="0.25">
      <c r="A28" s="60" t="s">
        <v>169</v>
      </c>
      <c r="B28" s="61" t="s">
        <v>170</v>
      </c>
      <c r="C28" s="62">
        <v>99693.51</v>
      </c>
      <c r="D28" s="62">
        <v>59816.11</v>
      </c>
      <c r="E28" s="63">
        <v>39877.4</v>
      </c>
    </row>
    <row r="29" spans="1:5" ht="45" x14ac:dyDescent="0.25">
      <c r="A29" s="60" t="s">
        <v>171</v>
      </c>
      <c r="B29" s="61" t="s">
        <v>172</v>
      </c>
      <c r="C29" s="62">
        <v>182490</v>
      </c>
      <c r="D29" s="62">
        <v>109494</v>
      </c>
      <c r="E29" s="63">
        <v>72996</v>
      </c>
    </row>
    <row r="30" spans="1:5" ht="56.25" x14ac:dyDescent="0.25">
      <c r="A30" s="60" t="s">
        <v>173</v>
      </c>
      <c r="B30" s="61" t="s">
        <v>174</v>
      </c>
      <c r="C30" s="62">
        <v>184032.28</v>
      </c>
      <c r="D30" s="62">
        <v>110419.37</v>
      </c>
      <c r="E30" s="63">
        <v>73612.91</v>
      </c>
    </row>
    <row r="31" spans="1:5" ht="78.75" x14ac:dyDescent="0.25">
      <c r="A31" s="60" t="s">
        <v>175</v>
      </c>
      <c r="B31" s="61" t="s">
        <v>176</v>
      </c>
      <c r="C31" s="62">
        <v>34498.31</v>
      </c>
      <c r="D31" s="62">
        <v>20698.990000000002</v>
      </c>
      <c r="E31" s="63">
        <v>13799.32</v>
      </c>
    </row>
    <row r="32" spans="1:5" ht="90" x14ac:dyDescent="0.25">
      <c r="A32" s="60" t="s">
        <v>177</v>
      </c>
      <c r="B32" s="61" t="s">
        <v>178</v>
      </c>
      <c r="C32" s="62">
        <v>15541.28</v>
      </c>
      <c r="D32" s="62">
        <v>9324.77</v>
      </c>
      <c r="E32" s="63">
        <v>6216.51</v>
      </c>
    </row>
    <row r="33" spans="1:5" ht="45" x14ac:dyDescent="0.25">
      <c r="A33" s="60" t="s">
        <v>179</v>
      </c>
      <c r="B33" s="61" t="s">
        <v>180</v>
      </c>
      <c r="C33" s="62">
        <v>161212.49</v>
      </c>
      <c r="D33" s="62">
        <v>96727.49</v>
      </c>
      <c r="E33" s="63">
        <v>64485</v>
      </c>
    </row>
    <row r="34" spans="1:5" ht="56.25" x14ac:dyDescent="0.25">
      <c r="A34" s="60" t="s">
        <v>181</v>
      </c>
      <c r="B34" s="61" t="s">
        <v>182</v>
      </c>
      <c r="C34" s="62">
        <v>168409.09</v>
      </c>
      <c r="D34" s="62">
        <v>101045.45</v>
      </c>
      <c r="E34" s="63">
        <v>67363.64</v>
      </c>
    </row>
    <row r="35" spans="1:5" ht="67.5" x14ac:dyDescent="0.25">
      <c r="A35" s="60" t="s">
        <v>183</v>
      </c>
      <c r="B35" s="61" t="s">
        <v>184</v>
      </c>
      <c r="C35" s="62">
        <v>10803.05</v>
      </c>
      <c r="D35" s="62">
        <v>6481.83</v>
      </c>
      <c r="E35" s="63">
        <v>4321.22</v>
      </c>
    </row>
    <row r="36" spans="1:5" ht="56.25" x14ac:dyDescent="0.25">
      <c r="A36" s="60" t="s">
        <v>185</v>
      </c>
      <c r="B36" s="61" t="s">
        <v>186</v>
      </c>
      <c r="C36" s="62">
        <v>53002.5</v>
      </c>
      <c r="D36" s="62">
        <v>31801.5</v>
      </c>
      <c r="E36" s="63">
        <v>21201</v>
      </c>
    </row>
    <row r="37" spans="1:5" ht="45" x14ac:dyDescent="0.25">
      <c r="A37" s="60" t="s">
        <v>187</v>
      </c>
      <c r="B37" s="61" t="s">
        <v>188</v>
      </c>
      <c r="C37" s="62">
        <v>59018.93</v>
      </c>
      <c r="D37" s="62">
        <v>35411.360000000001</v>
      </c>
      <c r="E37" s="63">
        <v>23607.57</v>
      </c>
    </row>
    <row r="38" spans="1:5" ht="56.25" x14ac:dyDescent="0.25">
      <c r="A38" s="60" t="s">
        <v>189</v>
      </c>
      <c r="B38" s="61" t="s">
        <v>190</v>
      </c>
      <c r="C38" s="62">
        <v>234524.89</v>
      </c>
      <c r="D38" s="62">
        <v>140714.93</v>
      </c>
      <c r="E38" s="63">
        <v>93809.96</v>
      </c>
    </row>
    <row r="39" spans="1:5" x14ac:dyDescent="0.25">
      <c r="C39" s="64"/>
    </row>
    <row r="40" spans="1:5" x14ac:dyDescent="0.25">
      <c r="C40" s="64"/>
      <c r="E40" s="64"/>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498E2-1629-421A-A45B-035F7CC1892C}">
  <dimension ref="A1:E50"/>
  <sheetViews>
    <sheetView workbookViewId="0">
      <selection sqref="A1:E50"/>
    </sheetView>
  </sheetViews>
  <sheetFormatPr defaultColWidth="9.140625" defaultRowHeight="15" x14ac:dyDescent="0.25"/>
  <cols>
    <col min="1" max="1" width="19.28515625" style="59" customWidth="1"/>
    <col min="2" max="2" width="13.42578125" style="59" customWidth="1"/>
    <col min="3" max="16384" width="9.140625" style="59"/>
  </cols>
  <sheetData>
    <row r="1" spans="1:5" x14ac:dyDescent="0.25">
      <c r="A1" s="59" t="s">
        <v>193</v>
      </c>
    </row>
    <row r="3" spans="1:5" ht="22.5" x14ac:dyDescent="0.25">
      <c r="A3" s="57" t="s">
        <v>120</v>
      </c>
      <c r="B3" s="57" t="s">
        <v>121</v>
      </c>
      <c r="C3" s="57" t="s">
        <v>191</v>
      </c>
      <c r="D3" s="57" t="s">
        <v>122</v>
      </c>
      <c r="E3" s="58" t="s">
        <v>192</v>
      </c>
    </row>
    <row r="4" spans="1:5" x14ac:dyDescent="0.25">
      <c r="A4" s="61" t="s">
        <v>194</v>
      </c>
      <c r="B4" s="61" t="s">
        <v>195</v>
      </c>
      <c r="C4" s="62">
        <v>80000</v>
      </c>
      <c r="D4" s="62">
        <v>0</v>
      </c>
      <c r="E4" s="63">
        <v>80000</v>
      </c>
    </row>
    <row r="5" spans="1:5" x14ac:dyDescent="0.25">
      <c r="A5" s="61" t="s">
        <v>194</v>
      </c>
      <c r="B5" s="61" t="s">
        <v>195</v>
      </c>
      <c r="C5" s="62">
        <v>20000</v>
      </c>
      <c r="D5" s="62">
        <v>0</v>
      </c>
      <c r="E5" s="63">
        <v>20000</v>
      </c>
    </row>
    <row r="6" spans="1:5" x14ac:dyDescent="0.25">
      <c r="A6" s="61" t="s">
        <v>196</v>
      </c>
      <c r="B6" s="61" t="s">
        <v>197</v>
      </c>
      <c r="C6" s="62">
        <v>72294.399999999994</v>
      </c>
      <c r="D6" s="62">
        <v>0</v>
      </c>
      <c r="E6" s="63">
        <v>72294.399999999994</v>
      </c>
    </row>
    <row r="7" spans="1:5" x14ac:dyDescent="0.25">
      <c r="A7" s="61" t="s">
        <v>196</v>
      </c>
      <c r="B7" s="61" t="s">
        <v>197</v>
      </c>
      <c r="C7" s="62">
        <v>18073.599999999999</v>
      </c>
      <c r="D7" s="62">
        <v>0</v>
      </c>
      <c r="E7" s="63">
        <v>18073.599999999999</v>
      </c>
    </row>
    <row r="8" spans="1:5" ht="45" x14ac:dyDescent="0.25">
      <c r="A8" s="61" t="s">
        <v>198</v>
      </c>
      <c r="B8" s="61" t="s">
        <v>199</v>
      </c>
      <c r="C8" s="62">
        <v>78049.600000000006</v>
      </c>
      <c r="D8" s="62">
        <v>0</v>
      </c>
      <c r="E8" s="63">
        <v>78049.600000000006</v>
      </c>
    </row>
    <row r="9" spans="1:5" ht="45" x14ac:dyDescent="0.25">
      <c r="A9" s="61" t="s">
        <v>198</v>
      </c>
      <c r="B9" s="61" t="s">
        <v>199</v>
      </c>
      <c r="C9" s="62">
        <v>19512.400000000001</v>
      </c>
      <c r="D9" s="62">
        <v>0</v>
      </c>
      <c r="E9" s="63">
        <v>19512.400000000001</v>
      </c>
    </row>
    <row r="10" spans="1:5" ht="33.75" x14ac:dyDescent="0.25">
      <c r="A10" s="61" t="s">
        <v>200</v>
      </c>
      <c r="B10" s="61" t="s">
        <v>201</v>
      </c>
      <c r="C10" s="62">
        <v>59392</v>
      </c>
      <c r="D10" s="62">
        <v>0</v>
      </c>
      <c r="E10" s="63">
        <v>59392</v>
      </c>
    </row>
    <row r="11" spans="1:5" ht="33.75" x14ac:dyDescent="0.25">
      <c r="A11" s="61" t="s">
        <v>200</v>
      </c>
      <c r="B11" s="61" t="s">
        <v>201</v>
      </c>
      <c r="C11" s="62">
        <v>14848</v>
      </c>
      <c r="D11" s="62">
        <v>0</v>
      </c>
      <c r="E11" s="63">
        <v>14848</v>
      </c>
    </row>
    <row r="12" spans="1:5" ht="22.5" x14ac:dyDescent="0.25">
      <c r="A12" s="61" t="s">
        <v>202</v>
      </c>
      <c r="B12" s="61" t="s">
        <v>203</v>
      </c>
      <c r="C12" s="62">
        <v>80000</v>
      </c>
      <c r="D12" s="62">
        <v>0</v>
      </c>
      <c r="E12" s="63">
        <v>80000</v>
      </c>
    </row>
    <row r="13" spans="1:5" ht="22.5" x14ac:dyDescent="0.25">
      <c r="A13" s="61" t="s">
        <v>202</v>
      </c>
      <c r="B13" s="61" t="s">
        <v>203</v>
      </c>
      <c r="C13" s="62">
        <v>20000</v>
      </c>
      <c r="D13" s="62">
        <v>0</v>
      </c>
      <c r="E13" s="63">
        <v>20000</v>
      </c>
    </row>
    <row r="14" spans="1:5" ht="22.5" x14ac:dyDescent="0.25">
      <c r="A14" s="61" t="s">
        <v>204</v>
      </c>
      <c r="B14" s="61" t="s">
        <v>205</v>
      </c>
      <c r="C14" s="62">
        <v>80000</v>
      </c>
      <c r="D14" s="62">
        <v>0</v>
      </c>
      <c r="E14" s="63">
        <v>80000</v>
      </c>
    </row>
    <row r="15" spans="1:5" ht="22.5" x14ac:dyDescent="0.25">
      <c r="A15" s="61" t="s">
        <v>204</v>
      </c>
      <c r="B15" s="61" t="s">
        <v>205</v>
      </c>
      <c r="C15" s="62">
        <v>20000</v>
      </c>
      <c r="D15" s="62">
        <v>0</v>
      </c>
      <c r="E15" s="63">
        <v>20000</v>
      </c>
    </row>
    <row r="16" spans="1:5" ht="33.75" x14ac:dyDescent="0.25">
      <c r="A16" s="61" t="s">
        <v>206</v>
      </c>
      <c r="B16" s="61" t="s">
        <v>207</v>
      </c>
      <c r="C16" s="62">
        <v>80000</v>
      </c>
      <c r="D16" s="62">
        <v>0</v>
      </c>
      <c r="E16" s="63">
        <v>80000</v>
      </c>
    </row>
    <row r="17" spans="1:5" ht="33.75" x14ac:dyDescent="0.25">
      <c r="A17" s="61" t="s">
        <v>206</v>
      </c>
      <c r="B17" s="61" t="s">
        <v>207</v>
      </c>
      <c r="C17" s="62">
        <v>20000</v>
      </c>
      <c r="D17" s="62">
        <v>0</v>
      </c>
      <c r="E17" s="63">
        <v>20000</v>
      </c>
    </row>
    <row r="18" spans="1:5" ht="67.5" x14ac:dyDescent="0.25">
      <c r="A18" s="61" t="s">
        <v>208</v>
      </c>
      <c r="B18" s="61" t="s">
        <v>209</v>
      </c>
      <c r="C18" s="62">
        <v>80000</v>
      </c>
      <c r="D18" s="62">
        <v>0</v>
      </c>
      <c r="E18" s="63">
        <v>80000</v>
      </c>
    </row>
    <row r="19" spans="1:5" ht="67.5" x14ac:dyDescent="0.25">
      <c r="A19" s="61" t="s">
        <v>208</v>
      </c>
      <c r="B19" s="61" t="s">
        <v>209</v>
      </c>
      <c r="C19" s="62">
        <v>20000</v>
      </c>
      <c r="D19" s="62">
        <v>0</v>
      </c>
      <c r="E19" s="63">
        <v>20000</v>
      </c>
    </row>
    <row r="20" spans="1:5" ht="22.5" x14ac:dyDescent="0.25">
      <c r="A20" s="61" t="s">
        <v>210</v>
      </c>
      <c r="B20" s="61" t="s">
        <v>211</v>
      </c>
      <c r="C20" s="62">
        <v>54560</v>
      </c>
      <c r="D20" s="62">
        <v>0</v>
      </c>
      <c r="E20" s="63">
        <v>54560</v>
      </c>
    </row>
    <row r="21" spans="1:5" ht="22.5" x14ac:dyDescent="0.25">
      <c r="A21" s="61" t="s">
        <v>210</v>
      </c>
      <c r="B21" s="61" t="s">
        <v>211</v>
      </c>
      <c r="C21" s="62">
        <v>13640</v>
      </c>
      <c r="D21" s="62">
        <v>0</v>
      </c>
      <c r="E21" s="63">
        <v>13640</v>
      </c>
    </row>
    <row r="22" spans="1:5" ht="56.25" x14ac:dyDescent="0.25">
      <c r="A22" s="61" t="s">
        <v>212</v>
      </c>
      <c r="B22" s="61" t="s">
        <v>213</v>
      </c>
      <c r="C22" s="62">
        <v>80000</v>
      </c>
      <c r="D22" s="62">
        <v>0</v>
      </c>
      <c r="E22" s="63">
        <v>80000</v>
      </c>
    </row>
    <row r="23" spans="1:5" ht="56.25" x14ac:dyDescent="0.25">
      <c r="A23" s="61" t="s">
        <v>212</v>
      </c>
      <c r="B23" s="61" t="s">
        <v>213</v>
      </c>
      <c r="C23" s="62">
        <v>20000</v>
      </c>
      <c r="D23" s="62">
        <v>0</v>
      </c>
      <c r="E23" s="63">
        <v>20000</v>
      </c>
    </row>
    <row r="24" spans="1:5" ht="33.75" x14ac:dyDescent="0.25">
      <c r="A24" s="61" t="s">
        <v>214</v>
      </c>
      <c r="B24" s="61" t="s">
        <v>215</v>
      </c>
      <c r="C24" s="62">
        <v>36832</v>
      </c>
      <c r="D24" s="62">
        <v>0</v>
      </c>
      <c r="E24" s="63">
        <v>36832</v>
      </c>
    </row>
    <row r="25" spans="1:5" ht="33.75" x14ac:dyDescent="0.25">
      <c r="A25" s="61" t="s">
        <v>214</v>
      </c>
      <c r="B25" s="61" t="s">
        <v>215</v>
      </c>
      <c r="C25" s="62">
        <v>9208</v>
      </c>
      <c r="D25" s="62">
        <v>0</v>
      </c>
      <c r="E25" s="63">
        <v>9208</v>
      </c>
    </row>
    <row r="26" spans="1:5" ht="33.75" x14ac:dyDescent="0.25">
      <c r="A26" s="61" t="s">
        <v>216</v>
      </c>
      <c r="B26" s="61" t="s">
        <v>217</v>
      </c>
      <c r="C26" s="62">
        <v>80000</v>
      </c>
      <c r="D26" s="62">
        <v>0</v>
      </c>
      <c r="E26" s="63">
        <v>80000</v>
      </c>
    </row>
    <row r="27" spans="1:5" ht="33.75" x14ac:dyDescent="0.25">
      <c r="A27" s="61" t="s">
        <v>216</v>
      </c>
      <c r="B27" s="61" t="s">
        <v>217</v>
      </c>
      <c r="C27" s="62">
        <v>20000</v>
      </c>
      <c r="D27" s="62">
        <v>0</v>
      </c>
      <c r="E27" s="63">
        <v>20000</v>
      </c>
    </row>
    <row r="28" spans="1:5" ht="33.75" x14ac:dyDescent="0.25">
      <c r="A28" s="61" t="s">
        <v>218</v>
      </c>
      <c r="B28" s="61" t="s">
        <v>219</v>
      </c>
      <c r="C28" s="62">
        <v>70076.800000000003</v>
      </c>
      <c r="D28" s="62">
        <v>0</v>
      </c>
      <c r="E28" s="63">
        <v>70076.800000000003</v>
      </c>
    </row>
    <row r="29" spans="1:5" ht="33.75" x14ac:dyDescent="0.25">
      <c r="A29" s="61" t="s">
        <v>218</v>
      </c>
      <c r="B29" s="61" t="s">
        <v>219</v>
      </c>
      <c r="C29" s="62">
        <v>17519.2</v>
      </c>
      <c r="D29" s="62">
        <v>0</v>
      </c>
      <c r="E29" s="63">
        <v>17519.2</v>
      </c>
    </row>
    <row r="30" spans="1:5" ht="33.75" x14ac:dyDescent="0.25">
      <c r="A30" s="61" t="s">
        <v>220</v>
      </c>
      <c r="B30" s="61" t="s">
        <v>221</v>
      </c>
      <c r="C30" s="62">
        <v>80000</v>
      </c>
      <c r="D30" s="62">
        <v>0</v>
      </c>
      <c r="E30" s="63">
        <v>80000</v>
      </c>
    </row>
    <row r="31" spans="1:5" ht="33.75" x14ac:dyDescent="0.25">
      <c r="A31" s="61" t="s">
        <v>220</v>
      </c>
      <c r="B31" s="61" t="s">
        <v>221</v>
      </c>
      <c r="C31" s="62">
        <v>20000</v>
      </c>
      <c r="D31" s="62">
        <v>0</v>
      </c>
      <c r="E31" s="63">
        <v>20000</v>
      </c>
    </row>
    <row r="32" spans="1:5" ht="22.5" x14ac:dyDescent="0.25">
      <c r="A32" s="61" t="s">
        <v>222</v>
      </c>
      <c r="B32" s="61" t="s">
        <v>223</v>
      </c>
      <c r="C32" s="62">
        <v>80000</v>
      </c>
      <c r="D32" s="62">
        <v>0</v>
      </c>
      <c r="E32" s="63">
        <v>80000</v>
      </c>
    </row>
    <row r="33" spans="1:5" ht="22.5" x14ac:dyDescent="0.25">
      <c r="A33" s="61" t="s">
        <v>222</v>
      </c>
      <c r="B33" s="61" t="s">
        <v>223</v>
      </c>
      <c r="C33" s="62">
        <v>20000</v>
      </c>
      <c r="D33" s="62">
        <v>0</v>
      </c>
      <c r="E33" s="63">
        <v>20000</v>
      </c>
    </row>
    <row r="34" spans="1:5" ht="33.75" x14ac:dyDescent="0.25">
      <c r="A34" s="61" t="s">
        <v>224</v>
      </c>
      <c r="B34" s="61" t="s">
        <v>225</v>
      </c>
      <c r="C34" s="62">
        <v>80000</v>
      </c>
      <c r="D34" s="62">
        <v>0</v>
      </c>
      <c r="E34" s="63">
        <v>80000</v>
      </c>
    </row>
    <row r="35" spans="1:5" ht="33.75" x14ac:dyDescent="0.25">
      <c r="A35" s="61" t="s">
        <v>224</v>
      </c>
      <c r="B35" s="61" t="s">
        <v>225</v>
      </c>
      <c r="C35" s="62">
        <v>20000</v>
      </c>
      <c r="D35" s="62">
        <v>0</v>
      </c>
      <c r="E35" s="63">
        <v>20000</v>
      </c>
    </row>
    <row r="36" spans="1:5" ht="101.25" x14ac:dyDescent="0.25">
      <c r="A36" s="61" t="s">
        <v>226</v>
      </c>
      <c r="B36" s="61" t="s">
        <v>227</v>
      </c>
      <c r="C36" s="62">
        <v>72772</v>
      </c>
      <c r="D36" s="62">
        <v>0</v>
      </c>
      <c r="E36" s="63">
        <v>72772</v>
      </c>
    </row>
    <row r="37" spans="1:5" ht="101.25" x14ac:dyDescent="0.25">
      <c r="A37" s="61" t="s">
        <v>226</v>
      </c>
      <c r="B37" s="61" t="s">
        <v>227</v>
      </c>
      <c r="C37" s="62">
        <v>18193</v>
      </c>
      <c r="D37" s="62">
        <v>0</v>
      </c>
      <c r="E37" s="63">
        <v>18193</v>
      </c>
    </row>
    <row r="38" spans="1:5" ht="56.25" x14ac:dyDescent="0.25">
      <c r="A38" s="61" t="s">
        <v>228</v>
      </c>
      <c r="B38" s="61" t="s">
        <v>229</v>
      </c>
      <c r="C38" s="62">
        <v>76000</v>
      </c>
      <c r="D38" s="62">
        <v>0</v>
      </c>
      <c r="E38" s="63">
        <v>76000</v>
      </c>
    </row>
    <row r="39" spans="1:5" ht="56.25" x14ac:dyDescent="0.25">
      <c r="A39" s="61" t="s">
        <v>228</v>
      </c>
      <c r="B39" s="61" t="s">
        <v>229</v>
      </c>
      <c r="C39" s="62">
        <v>19000</v>
      </c>
      <c r="D39" s="62">
        <v>0</v>
      </c>
      <c r="E39" s="63">
        <v>19000</v>
      </c>
    </row>
    <row r="40" spans="1:5" ht="56.25" x14ac:dyDescent="0.25">
      <c r="A40" s="61" t="s">
        <v>230</v>
      </c>
      <c r="B40" s="61" t="s">
        <v>231</v>
      </c>
      <c r="C40" s="62">
        <v>74825.600000000006</v>
      </c>
      <c r="D40" s="62">
        <v>0</v>
      </c>
      <c r="E40" s="63">
        <v>74825.600000000006</v>
      </c>
    </row>
    <row r="41" spans="1:5" ht="56.25" x14ac:dyDescent="0.25">
      <c r="A41" s="61" t="s">
        <v>230</v>
      </c>
      <c r="B41" s="61" t="s">
        <v>231</v>
      </c>
      <c r="C41" s="62">
        <v>18706.400000000001</v>
      </c>
      <c r="D41" s="62">
        <v>0</v>
      </c>
      <c r="E41" s="63">
        <v>18706.400000000001</v>
      </c>
    </row>
    <row r="42" spans="1:5" ht="33.75" x14ac:dyDescent="0.25">
      <c r="A42" s="61" t="s">
        <v>232</v>
      </c>
      <c r="B42" s="61" t="s">
        <v>233</v>
      </c>
      <c r="C42" s="62">
        <v>80000</v>
      </c>
      <c r="D42" s="62">
        <v>0</v>
      </c>
      <c r="E42" s="63">
        <v>80000</v>
      </c>
    </row>
    <row r="43" spans="1:5" ht="33.75" x14ac:dyDescent="0.25">
      <c r="A43" s="61" t="s">
        <v>232</v>
      </c>
      <c r="B43" s="61" t="s">
        <v>233</v>
      </c>
      <c r="C43" s="62">
        <v>20000</v>
      </c>
      <c r="D43" s="62">
        <v>0</v>
      </c>
      <c r="E43" s="63">
        <v>20000</v>
      </c>
    </row>
    <row r="44" spans="1:5" ht="45" x14ac:dyDescent="0.25">
      <c r="A44" s="61" t="s">
        <v>234</v>
      </c>
      <c r="B44" s="61" t="s">
        <v>235</v>
      </c>
      <c r="C44" s="62">
        <v>80000</v>
      </c>
      <c r="D44" s="62">
        <v>0</v>
      </c>
      <c r="E44" s="63">
        <v>80000</v>
      </c>
    </row>
    <row r="45" spans="1:5" ht="45" x14ac:dyDescent="0.25">
      <c r="A45" s="61" t="s">
        <v>234</v>
      </c>
      <c r="B45" s="61" t="s">
        <v>235</v>
      </c>
      <c r="C45" s="62">
        <v>20000</v>
      </c>
      <c r="D45" s="62">
        <v>0</v>
      </c>
      <c r="E45" s="63">
        <v>20000</v>
      </c>
    </row>
    <row r="46" spans="1:5" ht="67.5" x14ac:dyDescent="0.25">
      <c r="A46" s="61" t="s">
        <v>236</v>
      </c>
      <c r="B46" s="61" t="s">
        <v>237</v>
      </c>
      <c r="C46" s="62">
        <v>79984</v>
      </c>
      <c r="D46" s="62">
        <v>0</v>
      </c>
      <c r="E46" s="63">
        <v>79984</v>
      </c>
    </row>
    <row r="47" spans="1:5" ht="67.5" x14ac:dyDescent="0.25">
      <c r="A47" s="61" t="s">
        <v>236</v>
      </c>
      <c r="B47" s="61" t="s">
        <v>237</v>
      </c>
      <c r="C47" s="62">
        <v>19996</v>
      </c>
      <c r="D47" s="62">
        <v>0</v>
      </c>
      <c r="E47" s="63">
        <v>19996</v>
      </c>
    </row>
    <row r="48" spans="1:5" ht="33.75" x14ac:dyDescent="0.25">
      <c r="A48" s="61" t="s">
        <v>238</v>
      </c>
      <c r="B48" s="61" t="s">
        <v>239</v>
      </c>
      <c r="C48" s="62">
        <v>76416</v>
      </c>
      <c r="D48" s="62">
        <v>0</v>
      </c>
      <c r="E48" s="63">
        <v>76416</v>
      </c>
    </row>
    <row r="49" spans="1:5" ht="33.75" x14ac:dyDescent="0.25">
      <c r="A49" s="61" t="s">
        <v>238</v>
      </c>
      <c r="B49" s="61" t="s">
        <v>239</v>
      </c>
      <c r="C49" s="62">
        <v>19104</v>
      </c>
      <c r="D49" s="62">
        <v>0</v>
      </c>
      <c r="E49" s="63">
        <v>19104</v>
      </c>
    </row>
    <row r="50" spans="1:5" ht="22.5" x14ac:dyDescent="0.25">
      <c r="A50" s="61" t="s">
        <v>240</v>
      </c>
      <c r="B50" s="61" t="s">
        <v>241</v>
      </c>
      <c r="C50" s="62">
        <v>100000</v>
      </c>
      <c r="D50" s="62">
        <v>0</v>
      </c>
      <c r="E50" s="63">
        <v>100000</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D1E2C-AF27-473E-AAD7-9AA53D6D941D}">
  <dimension ref="A1:A7"/>
  <sheetViews>
    <sheetView workbookViewId="0">
      <selection activeCell="A6" sqref="A6"/>
    </sheetView>
  </sheetViews>
  <sheetFormatPr defaultRowHeight="15" x14ac:dyDescent="0.25"/>
  <sheetData>
    <row r="1" spans="1:1" x14ac:dyDescent="0.25">
      <c r="A1" t="s">
        <v>1243</v>
      </c>
    </row>
    <row r="2" spans="1:1" s="129" customFormat="1" x14ac:dyDescent="0.25">
      <c r="A2" s="129" t="s">
        <v>1244</v>
      </c>
    </row>
    <row r="3" spans="1:1" s="129" customFormat="1" x14ac:dyDescent="0.25">
      <c r="A3" s="129" t="s">
        <v>1245</v>
      </c>
    </row>
    <row r="4" spans="1:1" s="129" customFormat="1" x14ac:dyDescent="0.25">
      <c r="A4" s="129" t="s">
        <v>1246</v>
      </c>
    </row>
    <row r="5" spans="1:1" s="129" customFormat="1" x14ac:dyDescent="0.25">
      <c r="A5" s="129" t="s">
        <v>1247</v>
      </c>
    </row>
    <row r="6" spans="1:1" s="129" customFormat="1" x14ac:dyDescent="0.25"/>
    <row r="7" spans="1:1" s="129" customFormat="1"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9C7B7-691B-4BA8-96C0-13C4FC79396E}">
  <dimension ref="A1:D12"/>
  <sheetViews>
    <sheetView workbookViewId="0">
      <selection activeCell="E1" sqref="E1"/>
    </sheetView>
  </sheetViews>
  <sheetFormatPr defaultRowHeight="15" x14ac:dyDescent="0.25"/>
  <cols>
    <col min="1" max="1" width="27.85546875" customWidth="1"/>
    <col min="2" max="2" width="17.5703125" customWidth="1"/>
    <col min="3" max="3" width="19.85546875" customWidth="1"/>
    <col min="4" max="4" width="26.42578125" customWidth="1"/>
  </cols>
  <sheetData>
    <row r="1" spans="1:4" x14ac:dyDescent="0.25">
      <c r="A1" s="188" t="s">
        <v>1168</v>
      </c>
      <c r="B1" s="150" t="s">
        <v>1169</v>
      </c>
      <c r="C1" s="150" t="s">
        <v>1169</v>
      </c>
      <c r="D1" s="151" t="s">
        <v>1169</v>
      </c>
    </row>
    <row r="2" spans="1:4" ht="15.75" thickBot="1" x14ac:dyDescent="0.3">
      <c r="A2" s="189"/>
      <c r="B2" s="149" t="s">
        <v>1170</v>
      </c>
      <c r="C2" s="149" t="s">
        <v>1171</v>
      </c>
      <c r="D2" s="152" t="s">
        <v>1172</v>
      </c>
    </row>
    <row r="3" spans="1:4" ht="15.75" thickBot="1" x14ac:dyDescent="0.3">
      <c r="A3" s="153" t="s">
        <v>1173</v>
      </c>
      <c r="B3" s="154">
        <v>22</v>
      </c>
      <c r="C3" s="154">
        <v>5</v>
      </c>
      <c r="D3" s="155">
        <v>1</v>
      </c>
    </row>
    <row r="4" spans="1:4" ht="15.75" thickBot="1" x14ac:dyDescent="0.3">
      <c r="A4" s="156" t="s">
        <v>1174</v>
      </c>
      <c r="B4" s="157">
        <v>1</v>
      </c>
      <c r="C4" s="157">
        <v>3</v>
      </c>
      <c r="D4" s="158">
        <v>0</v>
      </c>
    </row>
    <row r="5" spans="1:4" ht="15.75" thickBot="1" x14ac:dyDescent="0.3">
      <c r="A5" s="153" t="s">
        <v>1175</v>
      </c>
      <c r="B5" s="154">
        <v>1</v>
      </c>
      <c r="C5" s="154">
        <v>2</v>
      </c>
      <c r="D5" s="155">
        <v>0</v>
      </c>
    </row>
    <row r="6" spans="1:4" x14ac:dyDescent="0.25">
      <c r="A6" s="156" t="s">
        <v>1176</v>
      </c>
      <c r="B6" s="190">
        <v>5</v>
      </c>
      <c r="C6" s="190">
        <v>2</v>
      </c>
      <c r="D6" s="192">
        <v>4</v>
      </c>
    </row>
    <row r="7" spans="1:4" ht="30.75" thickBot="1" x14ac:dyDescent="0.3">
      <c r="A7" s="156" t="s">
        <v>1177</v>
      </c>
      <c r="B7" s="191"/>
      <c r="C7" s="191"/>
      <c r="D7" s="193"/>
    </row>
    <row r="8" spans="1:4" ht="15.75" thickBot="1" x14ac:dyDescent="0.3">
      <c r="A8" s="153" t="s">
        <v>1178</v>
      </c>
      <c r="B8" s="154">
        <v>4</v>
      </c>
      <c r="C8" s="154">
        <v>3</v>
      </c>
      <c r="D8" s="155">
        <v>6</v>
      </c>
    </row>
    <row r="9" spans="1:4" ht="15.75" thickBot="1" x14ac:dyDescent="0.3">
      <c r="A9" s="156" t="s">
        <v>1152</v>
      </c>
      <c r="B9" s="157">
        <v>1</v>
      </c>
      <c r="C9" s="157">
        <v>2</v>
      </c>
      <c r="D9" s="158">
        <v>1</v>
      </c>
    </row>
    <row r="10" spans="1:4" ht="15.75" thickBot="1" x14ac:dyDescent="0.3">
      <c r="A10" s="159" t="s">
        <v>1179</v>
      </c>
      <c r="B10" s="160"/>
      <c r="C10" s="160"/>
      <c r="D10" s="161"/>
    </row>
    <row r="11" spans="1:4" ht="15.75" thickBot="1" x14ac:dyDescent="0.3">
      <c r="A11" s="156" t="s">
        <v>1180</v>
      </c>
      <c r="B11" s="157">
        <v>3</v>
      </c>
      <c r="C11" s="157">
        <v>2</v>
      </c>
      <c r="D11" s="158">
        <v>0</v>
      </c>
    </row>
    <row r="12" spans="1:4" ht="15.75" thickBot="1" x14ac:dyDescent="0.3">
      <c r="A12" s="153" t="s">
        <v>1181</v>
      </c>
      <c r="B12" s="154">
        <v>15</v>
      </c>
      <c r="C12" s="154">
        <v>2</v>
      </c>
      <c r="D12" s="155">
        <v>7</v>
      </c>
    </row>
  </sheetData>
  <mergeCells count="4">
    <mergeCell ref="A1:A2"/>
    <mergeCell ref="B6:B7"/>
    <mergeCell ref="C6:C7"/>
    <mergeCell ref="D6:D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488AB-5861-4BF6-A9C2-E7AFA9C7B53C}">
  <dimension ref="A1:C27"/>
  <sheetViews>
    <sheetView topLeftCell="A17" workbookViewId="0">
      <selection activeCell="D2" sqref="D2"/>
    </sheetView>
  </sheetViews>
  <sheetFormatPr defaultRowHeight="15" x14ac:dyDescent="0.25"/>
  <cols>
    <col min="1" max="1" width="22" customWidth="1"/>
    <col min="2" max="2" width="27.5703125" customWidth="1"/>
    <col min="3" max="3" width="30.5703125" customWidth="1"/>
  </cols>
  <sheetData>
    <row r="1" spans="1:3" ht="30.75" thickBot="1" x14ac:dyDescent="0.3">
      <c r="A1" s="162" t="s">
        <v>1182</v>
      </c>
      <c r="B1" s="162" t="s">
        <v>1183</v>
      </c>
      <c r="C1" s="162" t="s">
        <v>1184</v>
      </c>
    </row>
    <row r="2" spans="1:3" ht="90.75" thickBot="1" x14ac:dyDescent="0.3">
      <c r="A2" s="163" t="s">
        <v>1185</v>
      </c>
      <c r="B2" s="164">
        <v>1</v>
      </c>
      <c r="C2" s="164">
        <v>103</v>
      </c>
    </row>
    <row r="3" spans="1:3" ht="30.75" thickBot="1" x14ac:dyDescent="0.3">
      <c r="A3" s="166" t="s">
        <v>1186</v>
      </c>
      <c r="B3" s="167">
        <v>15</v>
      </c>
      <c r="C3" s="167" t="s">
        <v>1187</v>
      </c>
    </row>
    <row r="4" spans="1:3" ht="15.75" thickBot="1" x14ac:dyDescent="0.3">
      <c r="A4" s="168" t="s">
        <v>1188</v>
      </c>
      <c r="B4" s="169">
        <v>3</v>
      </c>
      <c r="C4" s="169" t="s">
        <v>1189</v>
      </c>
    </row>
    <row r="5" spans="1:3" ht="15.75" thickBot="1" x14ac:dyDescent="0.3">
      <c r="A5" s="166" t="s">
        <v>1190</v>
      </c>
      <c r="B5" s="167">
        <v>2</v>
      </c>
      <c r="C5" s="167" t="s">
        <v>1191</v>
      </c>
    </row>
    <row r="6" spans="1:3" ht="30.75" thickBot="1" x14ac:dyDescent="0.3">
      <c r="A6" s="168" t="s">
        <v>1192</v>
      </c>
      <c r="B6" s="169">
        <v>5</v>
      </c>
      <c r="C6" s="169" t="s">
        <v>1193</v>
      </c>
    </row>
    <row r="7" spans="1:3" ht="30.75" thickBot="1" x14ac:dyDescent="0.3">
      <c r="A7" s="166" t="s">
        <v>1194</v>
      </c>
      <c r="B7" s="167">
        <v>7</v>
      </c>
      <c r="C7" s="167" t="s">
        <v>1195</v>
      </c>
    </row>
    <row r="8" spans="1:3" ht="15.75" thickBot="1" x14ac:dyDescent="0.3">
      <c r="A8" s="168" t="s">
        <v>1196</v>
      </c>
      <c r="B8" s="169">
        <v>37</v>
      </c>
      <c r="C8" s="169" t="s">
        <v>1197</v>
      </c>
    </row>
    <row r="9" spans="1:3" ht="15.75" thickBot="1" x14ac:dyDescent="0.3">
      <c r="A9" s="166" t="s">
        <v>1198</v>
      </c>
      <c r="B9" s="167">
        <v>31</v>
      </c>
      <c r="C9" s="167" t="s">
        <v>1199</v>
      </c>
    </row>
    <row r="10" spans="1:3" ht="75.75" thickBot="1" x14ac:dyDescent="0.3">
      <c r="A10" s="168" t="s">
        <v>1200</v>
      </c>
      <c r="B10" s="169">
        <v>13</v>
      </c>
      <c r="C10" s="169" t="s">
        <v>1201</v>
      </c>
    </row>
    <row r="11" spans="1:3" ht="30.75" thickBot="1" x14ac:dyDescent="0.3">
      <c r="A11" s="166" t="s">
        <v>1202</v>
      </c>
      <c r="B11" s="167">
        <v>13</v>
      </c>
      <c r="C11" s="167" t="s">
        <v>1203</v>
      </c>
    </row>
    <row r="12" spans="1:3" ht="15.75" thickBot="1" x14ac:dyDescent="0.3">
      <c r="A12" s="168" t="s">
        <v>1204</v>
      </c>
      <c r="B12" s="169">
        <v>11</v>
      </c>
      <c r="C12" s="169" t="s">
        <v>1205</v>
      </c>
    </row>
    <row r="13" spans="1:3" ht="15.75" thickBot="1" x14ac:dyDescent="0.3">
      <c r="A13" s="166" t="s">
        <v>295</v>
      </c>
      <c r="B13" s="167">
        <v>72</v>
      </c>
      <c r="C13" s="167" t="s">
        <v>1206</v>
      </c>
    </row>
    <row r="14" spans="1:3" ht="15.75" thickBot="1" x14ac:dyDescent="0.3">
      <c r="A14" s="168" t="s">
        <v>1207</v>
      </c>
      <c r="B14" s="169">
        <v>19</v>
      </c>
      <c r="C14" s="169" t="s">
        <v>1208</v>
      </c>
    </row>
    <row r="15" spans="1:3" ht="60.75" thickBot="1" x14ac:dyDescent="0.3">
      <c r="A15" s="166" t="s">
        <v>1209</v>
      </c>
      <c r="B15" s="167">
        <v>57</v>
      </c>
      <c r="C15" s="167" t="s">
        <v>1210</v>
      </c>
    </row>
    <row r="16" spans="1:3" ht="30.75" thickBot="1" x14ac:dyDescent="0.3">
      <c r="A16" s="168" t="s">
        <v>1211</v>
      </c>
      <c r="B16" s="169">
        <v>86</v>
      </c>
      <c r="C16" s="169" t="s">
        <v>1212</v>
      </c>
    </row>
    <row r="17" spans="1:3" ht="30.75" thickBot="1" x14ac:dyDescent="0.3">
      <c r="A17" s="166" t="s">
        <v>1213</v>
      </c>
      <c r="B17" s="165">
        <v>10</v>
      </c>
      <c r="C17" s="165" t="s">
        <v>1214</v>
      </c>
    </row>
    <row r="18" spans="1:3" ht="15.75" thickBot="1" x14ac:dyDescent="0.3">
      <c r="A18" s="168" t="s">
        <v>1215</v>
      </c>
      <c r="B18" s="169">
        <v>10</v>
      </c>
      <c r="C18" s="169" t="s">
        <v>1216</v>
      </c>
    </row>
    <row r="19" spans="1:3" ht="60.75" thickBot="1" x14ac:dyDescent="0.3">
      <c r="A19" s="166" t="s">
        <v>1217</v>
      </c>
      <c r="B19" s="167">
        <v>69</v>
      </c>
      <c r="C19" s="167" t="s">
        <v>1218</v>
      </c>
    </row>
    <row r="20" spans="1:3" ht="45.75" thickBot="1" x14ac:dyDescent="0.3">
      <c r="A20" s="168" t="s">
        <v>1219</v>
      </c>
      <c r="B20" s="169">
        <v>76</v>
      </c>
      <c r="C20" s="169" t="s">
        <v>1220</v>
      </c>
    </row>
    <row r="21" spans="1:3" ht="15.75" thickBot="1" x14ac:dyDescent="0.3">
      <c r="A21" s="166" t="s">
        <v>1221</v>
      </c>
      <c r="B21" s="167">
        <v>10</v>
      </c>
      <c r="C21" s="167" t="s">
        <v>1222</v>
      </c>
    </row>
    <row r="22" spans="1:3" ht="15.75" thickBot="1" x14ac:dyDescent="0.3">
      <c r="A22" s="168" t="s">
        <v>1223</v>
      </c>
      <c r="B22" s="169">
        <v>4</v>
      </c>
      <c r="C22" s="169" t="s">
        <v>1224</v>
      </c>
    </row>
    <row r="23" spans="1:3" ht="30.75" thickBot="1" x14ac:dyDescent="0.3">
      <c r="A23" s="166" t="s">
        <v>1225</v>
      </c>
      <c r="B23" s="167">
        <v>6</v>
      </c>
      <c r="C23" s="167" t="s">
        <v>1226</v>
      </c>
    </row>
    <row r="24" spans="1:3" ht="45.75" thickBot="1" x14ac:dyDescent="0.3">
      <c r="A24" s="168" t="s">
        <v>1227</v>
      </c>
      <c r="B24" s="169">
        <v>27</v>
      </c>
      <c r="C24" s="169" t="s">
        <v>1228</v>
      </c>
    </row>
    <row r="25" spans="1:3" ht="15.75" thickBot="1" x14ac:dyDescent="0.3">
      <c r="A25" s="166" t="s">
        <v>1229</v>
      </c>
      <c r="B25" s="167">
        <v>15</v>
      </c>
      <c r="C25" s="167" t="s">
        <v>1230</v>
      </c>
    </row>
    <row r="26" spans="1:3" ht="30.75" thickBot="1" x14ac:dyDescent="0.3">
      <c r="A26" s="168" t="s">
        <v>1231</v>
      </c>
      <c r="B26" s="169">
        <v>11</v>
      </c>
      <c r="C26" s="169" t="s">
        <v>1232</v>
      </c>
    </row>
    <row r="27" spans="1:3" ht="15.75" thickBot="1" x14ac:dyDescent="0.3">
      <c r="A27" s="163" t="s">
        <v>1233</v>
      </c>
      <c r="B27" s="164">
        <v>610</v>
      </c>
      <c r="C27" s="164" t="s">
        <v>1234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4ABC4-601B-4C78-8CC6-B60219E8A6B4}">
  <dimension ref="A1:F40"/>
  <sheetViews>
    <sheetView topLeftCell="A28" workbookViewId="0"/>
  </sheetViews>
  <sheetFormatPr defaultRowHeight="15" x14ac:dyDescent="0.25"/>
  <cols>
    <col min="1" max="1" width="17.28515625" bestFit="1" customWidth="1"/>
    <col min="2" max="2" width="41.140625" bestFit="1" customWidth="1"/>
    <col min="3" max="3" width="8.85546875" bestFit="1" customWidth="1"/>
    <col min="4" max="5" width="11" bestFit="1" customWidth="1"/>
    <col min="6" max="6" width="11.42578125" bestFit="1" customWidth="1"/>
  </cols>
  <sheetData>
    <row r="1" spans="1:6" x14ac:dyDescent="0.25">
      <c r="A1" s="130" t="s">
        <v>1092</v>
      </c>
      <c r="C1" t="s">
        <v>1093</v>
      </c>
    </row>
    <row r="2" spans="1:6" x14ac:dyDescent="0.25">
      <c r="A2" t="s">
        <v>1094</v>
      </c>
      <c r="B2" t="s">
        <v>476</v>
      </c>
      <c r="C2" t="s">
        <v>1095</v>
      </c>
      <c r="D2" t="s">
        <v>1096</v>
      </c>
      <c r="E2" t="s">
        <v>1097</v>
      </c>
      <c r="F2" t="s">
        <v>1098</v>
      </c>
    </row>
    <row r="3" spans="1:6" x14ac:dyDescent="0.25">
      <c r="B3" t="s">
        <v>1100</v>
      </c>
      <c r="D3" s="128">
        <v>2970.1</v>
      </c>
      <c r="E3" s="128">
        <v>23717.040000000001</v>
      </c>
      <c r="F3" s="128">
        <v>26687.14</v>
      </c>
    </row>
    <row r="4" spans="1:6" x14ac:dyDescent="0.25">
      <c r="B4" t="s">
        <v>1101</v>
      </c>
      <c r="D4">
        <v>174.35</v>
      </c>
      <c r="E4">
        <v>184.76</v>
      </c>
      <c r="F4">
        <v>359.11</v>
      </c>
    </row>
    <row r="5" spans="1:6" x14ac:dyDescent="0.25">
      <c r="B5" t="s">
        <v>1102</v>
      </c>
      <c r="D5" s="128">
        <v>12514.02</v>
      </c>
      <c r="E5" s="128">
        <v>20404.060000000001</v>
      </c>
      <c r="F5" s="128">
        <v>32918.080000000002</v>
      </c>
    </row>
    <row r="6" spans="1:6" x14ac:dyDescent="0.25">
      <c r="B6" t="s">
        <v>1103</v>
      </c>
      <c r="D6" s="128">
        <v>8779.91</v>
      </c>
      <c r="E6" s="128">
        <v>18165.64</v>
      </c>
      <c r="F6" s="128">
        <v>26945.55</v>
      </c>
    </row>
    <row r="7" spans="1:6" x14ac:dyDescent="0.25">
      <c r="B7" t="s">
        <v>1104</v>
      </c>
      <c r="D7" s="128">
        <v>9547.4500000000007</v>
      </c>
      <c r="E7" s="128">
        <v>20327.310000000001</v>
      </c>
      <c r="F7" s="128">
        <v>29874.76</v>
      </c>
    </row>
    <row r="8" spans="1:6" x14ac:dyDescent="0.25">
      <c r="B8" t="s">
        <v>1105</v>
      </c>
      <c r="D8" s="128">
        <v>22057.51</v>
      </c>
      <c r="E8" s="128">
        <v>6980.04</v>
      </c>
      <c r="F8" s="128">
        <v>29037.55</v>
      </c>
    </row>
    <row r="9" spans="1:6" x14ac:dyDescent="0.25">
      <c r="B9" t="s">
        <v>1106</v>
      </c>
      <c r="D9" s="128">
        <v>4020.51</v>
      </c>
      <c r="E9" s="128">
        <v>46937.51</v>
      </c>
      <c r="F9" s="128">
        <v>50958.02</v>
      </c>
    </row>
    <row r="10" spans="1:6" x14ac:dyDescent="0.25">
      <c r="B10" t="s">
        <v>1107</v>
      </c>
      <c r="D10">
        <v>266</v>
      </c>
      <c r="E10">
        <v>317</v>
      </c>
      <c r="F10">
        <v>583</v>
      </c>
    </row>
    <row r="11" spans="1:6" x14ac:dyDescent="0.25">
      <c r="B11" t="s">
        <v>1108</v>
      </c>
      <c r="D11">
        <v>64</v>
      </c>
      <c r="E11">
        <v>829</v>
      </c>
      <c r="F11">
        <v>893</v>
      </c>
    </row>
    <row r="12" spans="1:6" x14ac:dyDescent="0.25">
      <c r="B12" t="s">
        <v>1109</v>
      </c>
      <c r="D12" t="s">
        <v>1110</v>
      </c>
      <c r="E12" t="s">
        <v>1110</v>
      </c>
      <c r="F12" t="s">
        <v>1111</v>
      </c>
    </row>
    <row r="13" spans="1:6" x14ac:dyDescent="0.25">
      <c r="B13" t="s">
        <v>1112</v>
      </c>
      <c r="D13" t="s">
        <v>1110</v>
      </c>
      <c r="E13">
        <v>5</v>
      </c>
      <c r="F13">
        <v>5</v>
      </c>
    </row>
    <row r="14" spans="1:6" x14ac:dyDescent="0.25">
      <c r="B14" t="s">
        <v>1113</v>
      </c>
      <c r="D14">
        <v>27</v>
      </c>
      <c r="E14" t="s">
        <v>1110</v>
      </c>
      <c r="F14">
        <v>27</v>
      </c>
    </row>
    <row r="15" spans="1:6" x14ac:dyDescent="0.25">
      <c r="B15" t="s">
        <v>1114</v>
      </c>
      <c r="E15">
        <v>618.52</v>
      </c>
      <c r="F15">
        <v>618.52</v>
      </c>
    </row>
    <row r="16" spans="1:6" x14ac:dyDescent="0.25">
      <c r="B16" t="s">
        <v>1115</v>
      </c>
      <c r="D16" t="s">
        <v>1110</v>
      </c>
      <c r="E16" s="128">
        <v>1878.3</v>
      </c>
      <c r="F16" s="128">
        <v>1878.3</v>
      </c>
    </row>
    <row r="21" spans="1:6" x14ac:dyDescent="0.25">
      <c r="C21" t="s">
        <v>1093</v>
      </c>
    </row>
    <row r="22" spans="1:6" x14ac:dyDescent="0.25">
      <c r="A22" t="s">
        <v>1099</v>
      </c>
      <c r="B22" t="s">
        <v>476</v>
      </c>
      <c r="C22" t="s">
        <v>1095</v>
      </c>
      <c r="D22" t="s">
        <v>1096</v>
      </c>
      <c r="E22" t="s">
        <v>1097</v>
      </c>
      <c r="F22" t="s">
        <v>1098</v>
      </c>
    </row>
    <row r="23" spans="1:6" x14ac:dyDescent="0.25">
      <c r="B23" t="s">
        <v>1116</v>
      </c>
      <c r="C23">
        <v>8992.0370000000003</v>
      </c>
      <c r="D23" s="128">
        <v>27681.119999999999</v>
      </c>
      <c r="E23" s="128">
        <v>14128.19</v>
      </c>
      <c r="F23" s="128">
        <v>50801.35</v>
      </c>
    </row>
    <row r="24" spans="1:6" x14ac:dyDescent="0.25">
      <c r="B24" t="s">
        <v>1117</v>
      </c>
      <c r="C24">
        <v>30146.81</v>
      </c>
      <c r="D24" s="128">
        <v>69222.37</v>
      </c>
      <c r="E24" s="128">
        <v>27979.03</v>
      </c>
      <c r="F24" s="128">
        <v>127348.21</v>
      </c>
    </row>
    <row r="25" spans="1:6" x14ac:dyDescent="0.25">
      <c r="B25" t="s">
        <v>1118</v>
      </c>
      <c r="C25">
        <v>1397.2829999999999</v>
      </c>
      <c r="D25">
        <v>931.48</v>
      </c>
      <c r="E25" s="128">
        <v>1127.94</v>
      </c>
      <c r="F25" s="128">
        <v>3456.7</v>
      </c>
    </row>
    <row r="26" spans="1:6" x14ac:dyDescent="0.25">
      <c r="B26" t="s">
        <v>1119</v>
      </c>
      <c r="C26">
        <v>97617.35</v>
      </c>
      <c r="D26" s="128">
        <v>148269.76999999999</v>
      </c>
      <c r="E26" s="128">
        <v>123335.33</v>
      </c>
      <c r="F26" s="128">
        <v>369222.44</v>
      </c>
    </row>
    <row r="27" spans="1:6" x14ac:dyDescent="0.25">
      <c r="B27" t="s">
        <v>1120</v>
      </c>
      <c r="C27">
        <v>37495.1</v>
      </c>
      <c r="D27" s="128">
        <v>116756.04</v>
      </c>
      <c r="E27" s="128">
        <v>65358.239999999998</v>
      </c>
      <c r="F27" s="128">
        <v>219609.37</v>
      </c>
    </row>
    <row r="28" spans="1:6" x14ac:dyDescent="0.25">
      <c r="B28" t="s">
        <v>1121</v>
      </c>
      <c r="C28">
        <v>57128.99</v>
      </c>
      <c r="D28" s="128">
        <v>130432.36</v>
      </c>
      <c r="E28" s="128">
        <v>39215.67</v>
      </c>
      <c r="F28" s="128">
        <v>226777.01</v>
      </c>
    </row>
    <row r="29" spans="1:6" x14ac:dyDescent="0.25">
      <c r="B29" t="s">
        <v>1122</v>
      </c>
      <c r="C29">
        <v>49963.8</v>
      </c>
      <c r="D29" s="128">
        <v>113364.35</v>
      </c>
      <c r="E29" s="128">
        <v>39298.99</v>
      </c>
      <c r="F29" s="128">
        <v>202627.14</v>
      </c>
    </row>
    <row r="30" spans="1:6" x14ac:dyDescent="0.25">
      <c r="B30" t="s">
        <v>1123</v>
      </c>
      <c r="C30">
        <v>23442.880000000001</v>
      </c>
      <c r="D30" s="84">
        <v>133411</v>
      </c>
      <c r="E30" s="84">
        <v>85228</v>
      </c>
      <c r="F30" s="84">
        <v>242081</v>
      </c>
    </row>
    <row r="31" spans="1:6" x14ac:dyDescent="0.25">
      <c r="B31" t="s">
        <v>1124</v>
      </c>
      <c r="C31">
        <v>11847.9</v>
      </c>
      <c r="D31" s="84">
        <v>87375</v>
      </c>
      <c r="E31" s="84">
        <v>17248</v>
      </c>
      <c r="F31" s="84">
        <v>116471</v>
      </c>
    </row>
    <row r="32" spans="1:6" x14ac:dyDescent="0.25">
      <c r="B32" t="s">
        <v>1125</v>
      </c>
      <c r="C32">
        <v>15265.53</v>
      </c>
      <c r="D32" s="128">
        <v>8281.4500000000007</v>
      </c>
      <c r="E32">
        <v>873.52</v>
      </c>
      <c r="F32" s="128">
        <v>24420.5</v>
      </c>
    </row>
    <row r="33" spans="2:6" x14ac:dyDescent="0.25">
      <c r="B33" t="s">
        <v>1126</v>
      </c>
      <c r="C33">
        <v>1733</v>
      </c>
      <c r="D33" s="84">
        <v>3054</v>
      </c>
      <c r="E33" s="84">
        <v>2348</v>
      </c>
      <c r="F33" s="84">
        <v>7135</v>
      </c>
    </row>
    <row r="34" spans="2:6" x14ac:dyDescent="0.25">
      <c r="B34" t="s">
        <v>1127</v>
      </c>
      <c r="C34">
        <v>239</v>
      </c>
      <c r="D34" s="84">
        <v>1619</v>
      </c>
      <c r="E34">
        <v>309</v>
      </c>
      <c r="F34" s="84">
        <v>2167</v>
      </c>
    </row>
    <row r="35" spans="2:6" x14ac:dyDescent="0.25">
      <c r="B35" t="s">
        <v>1128</v>
      </c>
      <c r="C35">
        <v>71</v>
      </c>
      <c r="D35">
        <v>222</v>
      </c>
      <c r="E35">
        <v>44</v>
      </c>
      <c r="F35">
        <v>337</v>
      </c>
    </row>
    <row r="36" spans="2:6" x14ac:dyDescent="0.25">
      <c r="B36" t="s">
        <v>1129</v>
      </c>
      <c r="C36">
        <v>21</v>
      </c>
      <c r="D36">
        <v>258</v>
      </c>
      <c r="E36">
        <v>26.83</v>
      </c>
      <c r="F36">
        <v>305.83</v>
      </c>
    </row>
    <row r="37" spans="2:6" x14ac:dyDescent="0.25">
      <c r="B37" t="s">
        <v>1130</v>
      </c>
      <c r="C37">
        <v>50</v>
      </c>
      <c r="D37">
        <v>286</v>
      </c>
      <c r="E37">
        <v>135</v>
      </c>
      <c r="F37">
        <v>471</v>
      </c>
    </row>
    <row r="38" spans="2:6" x14ac:dyDescent="0.25">
      <c r="B38" t="s">
        <v>1131</v>
      </c>
      <c r="D38">
        <v>833.4</v>
      </c>
      <c r="E38">
        <v>476.38</v>
      </c>
      <c r="F38" s="128">
        <v>1309.78</v>
      </c>
    </row>
    <row r="39" spans="2:6" x14ac:dyDescent="0.25">
      <c r="B39" t="s">
        <v>1132</v>
      </c>
      <c r="C39" s="128">
        <v>2807.34</v>
      </c>
      <c r="D39" s="128">
        <v>5420.75</v>
      </c>
      <c r="E39" s="128">
        <v>2906.48</v>
      </c>
      <c r="F39" s="128">
        <v>11134.58</v>
      </c>
    </row>
    <row r="40" spans="2:6" x14ac:dyDescent="0.25">
      <c r="B40" t="s">
        <v>1133</v>
      </c>
      <c r="C40">
        <v>290</v>
      </c>
      <c r="D40" s="84">
        <v>1804</v>
      </c>
      <c r="E40">
        <v>526</v>
      </c>
      <c r="F40" s="84">
        <v>2620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0697D-F2F8-4D6D-A6EA-C0072105078C}">
  <dimension ref="A1:K63"/>
  <sheetViews>
    <sheetView topLeftCell="B1" workbookViewId="0">
      <selection activeCell="B6" sqref="B6"/>
    </sheetView>
  </sheetViews>
  <sheetFormatPr defaultRowHeight="15" x14ac:dyDescent="0.25"/>
  <cols>
    <col min="1" max="1" width="31.5703125" bestFit="1" customWidth="1"/>
    <col min="2" max="2" width="88.85546875" customWidth="1"/>
    <col min="3" max="3" width="14.140625" customWidth="1"/>
    <col min="4" max="4" width="20.85546875" customWidth="1"/>
    <col min="5" max="5" width="21.7109375" customWidth="1"/>
    <col min="6" max="6" width="19.85546875" customWidth="1"/>
    <col min="7" max="7" width="23.140625" customWidth="1"/>
    <col min="8" max="8" width="8.140625" bestFit="1" customWidth="1"/>
    <col min="9" max="9" width="9" bestFit="1" customWidth="1"/>
    <col min="10" max="10" width="15.28515625" bestFit="1" customWidth="1"/>
    <col min="11" max="11" width="12.5703125" bestFit="1" customWidth="1"/>
  </cols>
  <sheetData>
    <row r="1" spans="1:11" x14ac:dyDescent="0.25">
      <c r="A1" s="131" t="s">
        <v>1134</v>
      </c>
      <c r="B1" s="176" t="s">
        <v>1236</v>
      </c>
      <c r="C1" s="131"/>
      <c r="D1" s="131"/>
      <c r="E1" s="132"/>
      <c r="F1" s="132"/>
      <c r="G1" s="131"/>
      <c r="H1" s="131"/>
      <c r="I1" s="131"/>
      <c r="J1" s="133"/>
      <c r="K1" s="132"/>
    </row>
    <row r="2" spans="1:11" ht="90" x14ac:dyDescent="0.25">
      <c r="A2" s="134" t="s">
        <v>1135</v>
      </c>
      <c r="B2" s="177" t="s">
        <v>1237</v>
      </c>
      <c r="C2" s="135"/>
      <c r="D2" s="136"/>
      <c r="E2" s="137"/>
      <c r="F2" s="137"/>
      <c r="G2" s="138"/>
      <c r="H2" s="138"/>
      <c r="I2" s="134"/>
      <c r="J2" s="139"/>
      <c r="K2" s="139"/>
    </row>
    <row r="3" spans="1:11" ht="60" x14ac:dyDescent="0.25">
      <c r="A3" s="129" t="s">
        <v>1136</v>
      </c>
      <c r="B3" s="178" t="s">
        <v>1238</v>
      </c>
      <c r="C3" s="128"/>
      <c r="D3" s="140"/>
      <c r="E3" s="141"/>
      <c r="F3" s="141"/>
      <c r="G3" s="142"/>
      <c r="H3" s="142"/>
      <c r="I3" s="129"/>
      <c r="J3" s="143"/>
      <c r="K3" s="129"/>
    </row>
    <row r="4" spans="1:11" ht="75" x14ac:dyDescent="0.25">
      <c r="A4" s="129" t="s">
        <v>1137</v>
      </c>
      <c r="B4" s="177" t="s">
        <v>1239</v>
      </c>
      <c r="C4" s="128"/>
      <c r="D4" s="140"/>
      <c r="E4" s="141"/>
      <c r="F4" s="141"/>
      <c r="G4" s="142"/>
      <c r="H4" s="142"/>
      <c r="I4" s="129"/>
      <c r="J4" s="143"/>
      <c r="K4" s="129"/>
    </row>
    <row r="5" spans="1:11" ht="30" x14ac:dyDescent="0.25">
      <c r="A5" s="129" t="s">
        <v>1138</v>
      </c>
      <c r="B5" s="177" t="s">
        <v>1240</v>
      </c>
      <c r="C5" s="128"/>
      <c r="D5" s="140"/>
      <c r="E5" s="141"/>
      <c r="F5" s="141"/>
      <c r="G5" s="142"/>
      <c r="H5" s="142"/>
      <c r="I5" s="129"/>
      <c r="J5" s="143"/>
      <c r="K5" s="129"/>
    </row>
    <row r="6" spans="1:11" x14ac:dyDescent="0.25">
      <c r="A6" s="129" t="s">
        <v>1139</v>
      </c>
      <c r="B6" s="177" t="s">
        <v>1241</v>
      </c>
      <c r="C6" s="128"/>
      <c r="D6" s="140"/>
      <c r="E6" s="141"/>
      <c r="F6" s="141"/>
      <c r="G6" s="142"/>
      <c r="H6" s="142"/>
      <c r="I6" s="129"/>
      <c r="J6" s="143"/>
      <c r="K6" s="129"/>
    </row>
    <row r="7" spans="1:11" x14ac:dyDescent="0.25">
      <c r="A7" s="129" t="s">
        <v>1140</v>
      </c>
      <c r="B7" s="129"/>
      <c r="C7" s="128"/>
      <c r="D7" s="140"/>
      <c r="E7" s="141"/>
      <c r="F7" s="141"/>
      <c r="G7" s="142"/>
      <c r="H7" s="142"/>
      <c r="I7" s="129"/>
      <c r="J7" s="143"/>
      <c r="K7" s="129"/>
    </row>
    <row r="8" spans="1:11" x14ac:dyDescent="0.25">
      <c r="A8" s="129" t="s">
        <v>1141</v>
      </c>
      <c r="B8" s="129"/>
      <c r="C8" s="128"/>
      <c r="D8" s="140"/>
      <c r="E8" s="141"/>
      <c r="F8" s="141"/>
      <c r="G8" s="142"/>
      <c r="H8" s="142"/>
      <c r="I8" s="129"/>
      <c r="J8" s="143"/>
      <c r="K8" s="129"/>
    </row>
    <row r="9" spans="1:11" x14ac:dyDescent="0.25">
      <c r="A9" s="129" t="s">
        <v>1142</v>
      </c>
      <c r="B9" s="129"/>
      <c r="C9" s="128"/>
      <c r="D9" s="140"/>
      <c r="E9" s="141"/>
      <c r="F9" s="141"/>
      <c r="G9" s="142"/>
      <c r="H9" s="142"/>
      <c r="I9" s="129"/>
      <c r="J9" s="143"/>
      <c r="K9" s="129"/>
    </row>
    <row r="10" spans="1:11" x14ac:dyDescent="0.25">
      <c r="A10" s="5" t="s">
        <v>1143</v>
      </c>
      <c r="B10" s="5"/>
      <c r="C10" s="144"/>
      <c r="D10" s="145"/>
      <c r="E10" s="146"/>
      <c r="F10" s="146"/>
      <c r="G10" s="147"/>
      <c r="H10" s="147"/>
      <c r="I10" s="5"/>
      <c r="J10" s="148"/>
      <c r="K10" s="5"/>
    </row>
    <row r="11" spans="1:11" x14ac:dyDescent="0.25">
      <c r="A11" s="129" t="s">
        <v>1144</v>
      </c>
      <c r="B11" s="129"/>
      <c r="C11" s="128"/>
      <c r="D11" s="140"/>
      <c r="E11" s="141"/>
      <c r="F11" s="141"/>
      <c r="G11" s="142"/>
      <c r="H11" s="142"/>
      <c r="I11" s="129"/>
      <c r="J11" s="143"/>
      <c r="K11" s="129"/>
    </row>
    <row r="12" spans="1:11" x14ac:dyDescent="0.25">
      <c r="A12" s="129" t="s">
        <v>1145</v>
      </c>
      <c r="B12" s="129"/>
      <c r="C12" s="128"/>
      <c r="D12" s="140"/>
      <c r="E12" s="141"/>
      <c r="F12" s="141"/>
      <c r="G12" s="142"/>
      <c r="H12" s="142"/>
      <c r="I12" s="129"/>
      <c r="J12" s="143"/>
      <c r="K12" s="129"/>
    </row>
    <row r="13" spans="1:11" x14ac:dyDescent="0.25">
      <c r="A13" s="5" t="s">
        <v>1146</v>
      </c>
      <c r="B13" s="5"/>
      <c r="C13" s="144"/>
      <c r="D13" s="145"/>
      <c r="E13" s="146"/>
      <c r="F13" s="146"/>
      <c r="G13" s="147"/>
      <c r="H13" s="147"/>
      <c r="I13" s="5"/>
      <c r="J13" s="148"/>
      <c r="K13" s="5"/>
    </row>
    <row r="14" spans="1:11" x14ac:dyDescent="0.25">
      <c r="A14" s="5" t="s">
        <v>1147</v>
      </c>
      <c r="B14" s="5"/>
      <c r="C14" s="144"/>
      <c r="D14" s="145"/>
      <c r="E14" s="146"/>
      <c r="F14" s="146"/>
      <c r="G14" s="147"/>
      <c r="H14" s="147"/>
      <c r="I14" s="5"/>
      <c r="J14" s="148"/>
      <c r="K14" s="5"/>
    </row>
    <row r="15" spans="1:11" x14ac:dyDescent="0.25">
      <c r="A15" s="129" t="s">
        <v>1148</v>
      </c>
      <c r="B15" s="129"/>
      <c r="C15" s="128"/>
      <c r="D15" s="140"/>
      <c r="E15" s="141"/>
      <c r="F15" s="141"/>
      <c r="G15" s="142"/>
      <c r="H15" s="142"/>
      <c r="I15" s="129"/>
      <c r="J15" s="143"/>
      <c r="K15" s="129"/>
    </row>
    <row r="16" spans="1:11" x14ac:dyDescent="0.25">
      <c r="A16" s="5" t="s">
        <v>1149</v>
      </c>
      <c r="B16" s="5"/>
      <c r="C16" s="144"/>
      <c r="D16" s="145"/>
      <c r="E16" s="146"/>
      <c r="F16" s="146"/>
      <c r="G16" s="147"/>
      <c r="H16" s="147"/>
      <c r="I16" s="5"/>
      <c r="J16" s="148"/>
      <c r="K16" s="5"/>
    </row>
    <row r="17" spans="1:11" x14ac:dyDescent="0.25">
      <c r="A17" s="129" t="s">
        <v>1150</v>
      </c>
      <c r="B17" s="129"/>
      <c r="C17" s="128"/>
      <c r="D17" s="140"/>
      <c r="E17" s="141"/>
      <c r="F17" s="141"/>
      <c r="G17" s="142"/>
      <c r="H17" s="142"/>
      <c r="I17" s="129"/>
      <c r="J17" s="143"/>
      <c r="K17" s="129"/>
    </row>
    <row r="18" spans="1:11" x14ac:dyDescent="0.25">
      <c r="A18" s="129" t="s">
        <v>1151</v>
      </c>
      <c r="B18" s="129"/>
      <c r="C18" s="128"/>
      <c r="D18" s="140"/>
      <c r="E18" s="141"/>
      <c r="F18" s="141"/>
      <c r="G18" s="142"/>
      <c r="H18" s="142"/>
      <c r="I18" s="129"/>
      <c r="J18" s="143"/>
      <c r="K18" s="129"/>
    </row>
    <row r="19" spans="1:11" x14ac:dyDescent="0.25">
      <c r="A19" s="129" t="s">
        <v>1152</v>
      </c>
      <c r="B19" s="129"/>
      <c r="C19" s="128"/>
      <c r="D19" s="140"/>
      <c r="E19" s="141"/>
      <c r="F19" s="141"/>
      <c r="G19" s="142"/>
      <c r="H19" s="142"/>
      <c r="I19" s="129"/>
      <c r="J19" s="143"/>
      <c r="K19" s="129"/>
    </row>
    <row r="20" spans="1:11" x14ac:dyDescent="0.25">
      <c r="A20" s="129" t="s">
        <v>1153</v>
      </c>
      <c r="B20" s="129"/>
      <c r="C20" s="128"/>
      <c r="D20" s="140"/>
      <c r="E20" s="141"/>
      <c r="F20" s="141"/>
      <c r="G20" s="142"/>
      <c r="H20" s="142"/>
      <c r="I20" s="129"/>
      <c r="J20" s="143"/>
      <c r="K20" s="129"/>
    </row>
    <row r="21" spans="1:11" x14ac:dyDescent="0.25">
      <c r="A21" s="129" t="s">
        <v>1154</v>
      </c>
      <c r="B21" s="129"/>
      <c r="C21" s="128"/>
      <c r="D21" s="140"/>
      <c r="E21" s="141"/>
      <c r="F21" s="141"/>
      <c r="G21" s="142"/>
      <c r="H21" s="142"/>
      <c r="I21" s="129"/>
      <c r="J21" s="143"/>
      <c r="K21" s="129"/>
    </row>
    <row r="22" spans="1:11" x14ac:dyDescent="0.25">
      <c r="A22" s="129" t="s">
        <v>1155</v>
      </c>
      <c r="B22" s="129"/>
      <c r="C22" s="128"/>
      <c r="D22" s="140"/>
      <c r="E22" s="141"/>
      <c r="F22" s="141"/>
      <c r="G22" s="142"/>
      <c r="H22" s="142"/>
      <c r="I22" s="129"/>
      <c r="J22" s="143"/>
      <c r="K22" s="129"/>
    </row>
    <row r="23" spans="1:11" x14ac:dyDescent="0.25">
      <c r="A23" s="5" t="s">
        <v>1156</v>
      </c>
      <c r="B23" s="5"/>
      <c r="C23" s="144"/>
      <c r="D23" s="145"/>
      <c r="E23" s="146"/>
      <c r="F23" s="146"/>
      <c r="G23" s="147"/>
      <c r="H23" s="147"/>
      <c r="I23" s="5"/>
      <c r="J23" s="148"/>
      <c r="K23" s="5"/>
    </row>
    <row r="24" spans="1:11" x14ac:dyDescent="0.25">
      <c r="A24" s="129" t="s">
        <v>1157</v>
      </c>
      <c r="B24" s="129"/>
      <c r="C24" s="128"/>
      <c r="D24" s="140"/>
      <c r="E24" s="141"/>
      <c r="F24" s="141"/>
      <c r="G24" s="142"/>
      <c r="H24" s="142"/>
      <c r="I24" s="129"/>
      <c r="J24" s="143"/>
      <c r="K24" s="129"/>
    </row>
    <row r="25" spans="1:11" x14ac:dyDescent="0.25">
      <c r="A25" s="129" t="s">
        <v>1158</v>
      </c>
      <c r="B25" s="129"/>
      <c r="C25" s="128"/>
      <c r="D25" s="140"/>
      <c r="E25" s="141"/>
      <c r="F25" s="141"/>
      <c r="G25" s="142"/>
      <c r="H25" s="142"/>
      <c r="I25" s="129"/>
      <c r="J25" s="143"/>
      <c r="K25" s="129"/>
    </row>
    <row r="26" spans="1:11" x14ac:dyDescent="0.25">
      <c r="A26" s="129" t="s">
        <v>1159</v>
      </c>
      <c r="B26" s="129"/>
      <c r="C26" s="128"/>
      <c r="D26" s="140"/>
      <c r="E26" s="141"/>
      <c r="F26" s="141"/>
      <c r="G26" s="142"/>
      <c r="H26" s="142"/>
      <c r="I26" s="129"/>
      <c r="J26" s="143"/>
      <c r="K26" s="129"/>
    </row>
    <row r="27" spans="1:11" x14ac:dyDescent="0.25">
      <c r="A27" s="5" t="s">
        <v>1160</v>
      </c>
      <c r="B27" s="5"/>
      <c r="C27" s="144"/>
      <c r="D27" s="145"/>
      <c r="E27" s="146"/>
      <c r="F27" s="146"/>
      <c r="G27" s="147"/>
      <c r="H27" s="147"/>
      <c r="I27" s="5"/>
      <c r="J27" s="148"/>
      <c r="K27" s="5"/>
    </row>
    <row r="28" spans="1:11" x14ac:dyDescent="0.25">
      <c r="A28" s="129" t="s">
        <v>1161</v>
      </c>
      <c r="B28" s="129"/>
      <c r="C28" s="128"/>
      <c r="D28" s="140"/>
      <c r="E28" s="141"/>
      <c r="F28" s="141"/>
      <c r="G28" s="142"/>
      <c r="H28" s="142"/>
      <c r="I28" s="129"/>
      <c r="J28" s="143"/>
      <c r="K28" s="129"/>
    </row>
    <row r="29" spans="1:11" x14ac:dyDescent="0.25">
      <c r="A29" s="5" t="s">
        <v>1162</v>
      </c>
      <c r="B29" s="5"/>
      <c r="C29" s="144"/>
      <c r="D29" s="145"/>
      <c r="E29" s="146"/>
      <c r="F29" s="146"/>
      <c r="G29" s="147"/>
      <c r="H29" s="147"/>
      <c r="I29" s="5"/>
      <c r="J29" s="148"/>
      <c r="K29" s="5"/>
    </row>
    <row r="30" spans="1:11" x14ac:dyDescent="0.25">
      <c r="A30" s="129" t="s">
        <v>1163</v>
      </c>
      <c r="B30" s="129"/>
      <c r="C30" s="128"/>
      <c r="D30" s="140"/>
      <c r="E30" s="141"/>
      <c r="F30" s="141"/>
      <c r="G30" s="142"/>
      <c r="H30" s="142"/>
      <c r="I30" s="129"/>
      <c r="J30" s="143"/>
      <c r="K30" s="129"/>
    </row>
    <row r="31" spans="1:11" x14ac:dyDescent="0.25">
      <c r="A31" s="129" t="s">
        <v>1164</v>
      </c>
      <c r="B31" s="129"/>
      <c r="C31" s="128"/>
      <c r="D31" s="140"/>
      <c r="E31" s="141"/>
      <c r="F31" s="141"/>
      <c r="G31" s="142"/>
      <c r="H31" s="142"/>
      <c r="I31" s="129"/>
      <c r="J31" s="143"/>
      <c r="K31" s="129"/>
    </row>
    <row r="32" spans="1:11" x14ac:dyDescent="0.25">
      <c r="A32" s="5" t="s">
        <v>1165</v>
      </c>
      <c r="B32" s="5"/>
      <c r="C32" s="144"/>
      <c r="D32" s="145"/>
      <c r="E32" s="146"/>
      <c r="F32" s="146"/>
      <c r="G32" s="147"/>
      <c r="H32" s="147"/>
      <c r="I32" s="5"/>
      <c r="J32" s="148"/>
      <c r="K32" s="5"/>
    </row>
    <row r="34" spans="1:9" x14ac:dyDescent="0.25">
      <c r="A34" s="131" t="s">
        <v>1134</v>
      </c>
      <c r="B34" s="131"/>
      <c r="C34" s="131"/>
      <c r="D34" s="131"/>
      <c r="E34" s="131"/>
      <c r="F34" s="131"/>
      <c r="G34" s="131"/>
      <c r="H34" s="131"/>
      <c r="I34" s="131"/>
    </row>
    <row r="35" spans="1:9" x14ac:dyDescent="0.25">
      <c r="A35" s="134" t="s">
        <v>1135</v>
      </c>
      <c r="B35" s="134"/>
      <c r="C35" s="138"/>
      <c r="D35" s="138"/>
      <c r="E35" s="138"/>
      <c r="F35" s="138"/>
      <c r="G35" s="134"/>
      <c r="H35" s="134"/>
      <c r="I35" s="134"/>
    </row>
    <row r="36" spans="1:9" x14ac:dyDescent="0.25">
      <c r="A36" s="129" t="s">
        <v>1148</v>
      </c>
      <c r="B36" s="129"/>
      <c r="C36" s="142"/>
      <c r="D36" s="142"/>
      <c r="E36" s="142"/>
      <c r="F36" s="142"/>
      <c r="G36" s="142"/>
      <c r="H36" s="129"/>
      <c r="I36" s="129"/>
    </row>
    <row r="37" spans="1:9" x14ac:dyDescent="0.25">
      <c r="A37" s="129" t="s">
        <v>1145</v>
      </c>
      <c r="B37" s="129"/>
      <c r="C37" s="142"/>
      <c r="D37" s="142"/>
      <c r="E37" s="142"/>
      <c r="F37" s="142"/>
      <c r="G37" s="142"/>
      <c r="H37" s="129"/>
      <c r="I37" s="129"/>
    </row>
    <row r="38" spans="1:9" x14ac:dyDescent="0.25">
      <c r="A38" s="129" t="s">
        <v>1137</v>
      </c>
      <c r="B38" s="129"/>
      <c r="C38" s="142"/>
      <c r="D38" s="142"/>
      <c r="E38" s="142"/>
      <c r="F38" s="142"/>
      <c r="G38" s="142"/>
      <c r="H38" s="129"/>
      <c r="I38" s="129"/>
    </row>
    <row r="39" spans="1:9" x14ac:dyDescent="0.25">
      <c r="A39" s="5" t="s">
        <v>1149</v>
      </c>
      <c r="B39" s="5"/>
      <c r="C39" s="147"/>
      <c r="D39" s="147"/>
      <c r="E39" s="147"/>
      <c r="F39" s="147"/>
      <c r="G39" s="5"/>
      <c r="H39" s="5"/>
      <c r="I39" s="5"/>
    </row>
    <row r="40" spans="1:9" x14ac:dyDescent="0.25">
      <c r="A40" s="129" t="s">
        <v>1144</v>
      </c>
      <c r="B40" s="129"/>
      <c r="C40" s="142"/>
      <c r="D40" s="142"/>
      <c r="E40" s="142"/>
      <c r="F40" s="142"/>
      <c r="G40" s="142"/>
      <c r="H40" s="129"/>
      <c r="I40" s="129"/>
    </row>
    <row r="41" spans="1:9" x14ac:dyDescent="0.25">
      <c r="A41" s="129" t="s">
        <v>1153</v>
      </c>
      <c r="B41" s="129"/>
      <c r="C41" s="142"/>
      <c r="D41" s="142"/>
      <c r="E41" s="142"/>
      <c r="F41" s="142"/>
      <c r="G41" s="142"/>
      <c r="H41" s="129"/>
      <c r="I41" s="129"/>
    </row>
    <row r="42" spans="1:9" x14ac:dyDescent="0.25">
      <c r="A42" s="129" t="s">
        <v>1136</v>
      </c>
      <c r="B42" s="129"/>
      <c r="C42" s="142"/>
      <c r="D42" s="142"/>
      <c r="E42" s="142"/>
      <c r="F42" s="142"/>
      <c r="G42" s="142"/>
      <c r="H42" s="129"/>
      <c r="I42" s="129"/>
    </row>
    <row r="43" spans="1:9" x14ac:dyDescent="0.25">
      <c r="A43" s="5" t="s">
        <v>1143</v>
      </c>
      <c r="B43" s="5"/>
      <c r="C43" s="147"/>
      <c r="D43" s="147"/>
      <c r="E43" s="147"/>
      <c r="F43" s="147"/>
      <c r="G43" s="5"/>
      <c r="H43" s="5"/>
      <c r="I43" s="5"/>
    </row>
    <row r="44" spans="1:9" x14ac:dyDescent="0.25">
      <c r="A44" s="129" t="s">
        <v>1166</v>
      </c>
      <c r="B44" s="129"/>
      <c r="C44" s="142"/>
      <c r="D44" s="142"/>
      <c r="E44" s="142"/>
      <c r="F44" s="142"/>
      <c r="G44" s="142"/>
      <c r="H44" s="129"/>
      <c r="I44" s="129"/>
    </row>
    <row r="45" spans="1:9" x14ac:dyDescent="0.25">
      <c r="A45" s="129" t="s">
        <v>1158</v>
      </c>
      <c r="B45" s="129"/>
      <c r="C45" s="142"/>
      <c r="D45" s="142"/>
      <c r="E45" s="142"/>
      <c r="F45" s="142"/>
      <c r="G45" s="142"/>
      <c r="H45" s="129"/>
      <c r="I45" s="129"/>
    </row>
    <row r="46" spans="1:9" x14ac:dyDescent="0.25">
      <c r="A46" s="129" t="s">
        <v>1139</v>
      </c>
      <c r="B46" s="129"/>
      <c r="C46" s="142"/>
      <c r="D46" s="142"/>
      <c r="E46" s="142"/>
      <c r="F46" s="142"/>
      <c r="G46" s="142"/>
      <c r="H46" s="129"/>
      <c r="I46" s="129"/>
    </row>
    <row r="47" spans="1:9" x14ac:dyDescent="0.25">
      <c r="A47" s="129" t="s">
        <v>1155</v>
      </c>
      <c r="B47" s="129"/>
      <c r="C47" s="142"/>
      <c r="D47" s="142"/>
      <c r="E47" s="142"/>
      <c r="F47" s="142"/>
      <c r="G47" s="142"/>
      <c r="H47" s="129"/>
      <c r="I47" s="129"/>
    </row>
    <row r="48" spans="1:9" x14ac:dyDescent="0.25">
      <c r="A48" s="129" t="s">
        <v>1141</v>
      </c>
      <c r="B48" s="129"/>
      <c r="C48" s="142"/>
      <c r="D48" s="142"/>
      <c r="E48" s="142"/>
      <c r="F48" s="142"/>
      <c r="G48" s="142"/>
      <c r="H48" s="129"/>
      <c r="I48" s="129"/>
    </row>
    <row r="49" spans="1:9" x14ac:dyDescent="0.25">
      <c r="A49" s="129" t="s">
        <v>1154</v>
      </c>
      <c r="B49" s="129"/>
      <c r="C49" s="142"/>
      <c r="D49" s="142"/>
      <c r="E49" s="142"/>
      <c r="F49" s="142"/>
      <c r="G49" s="142"/>
      <c r="H49" s="129"/>
      <c r="I49" s="129"/>
    </row>
    <row r="50" spans="1:9" x14ac:dyDescent="0.25">
      <c r="A50" s="5" t="s">
        <v>1167</v>
      </c>
      <c r="B50" s="5"/>
      <c r="C50" s="147"/>
      <c r="D50" s="147"/>
      <c r="E50" s="147"/>
      <c r="F50" s="147"/>
      <c r="G50" s="5"/>
      <c r="H50" s="5"/>
      <c r="I50" s="5"/>
    </row>
    <row r="51" spans="1:9" x14ac:dyDescent="0.25">
      <c r="A51" s="129" t="s">
        <v>1152</v>
      </c>
      <c r="B51" s="129"/>
      <c r="C51" s="142"/>
      <c r="D51" s="142"/>
      <c r="E51" s="142"/>
      <c r="F51" s="142"/>
      <c r="G51" s="142"/>
      <c r="H51" s="129"/>
      <c r="I51" s="129"/>
    </row>
    <row r="52" spans="1:9" x14ac:dyDescent="0.25">
      <c r="A52" s="5" t="s">
        <v>1162</v>
      </c>
      <c r="B52" s="5"/>
      <c r="C52" s="147"/>
      <c r="D52" s="147"/>
      <c r="E52" s="147"/>
      <c r="F52" s="147"/>
      <c r="G52" s="5"/>
      <c r="H52" s="5"/>
      <c r="I52" s="5"/>
    </row>
    <row r="53" spans="1:9" x14ac:dyDescent="0.25">
      <c r="A53" s="129" t="s">
        <v>1151</v>
      </c>
      <c r="B53" s="129"/>
      <c r="C53" s="142"/>
      <c r="D53" s="142"/>
      <c r="E53" s="142"/>
      <c r="F53" s="142"/>
      <c r="G53" s="142"/>
      <c r="H53" s="129"/>
      <c r="I53" s="129"/>
    </row>
    <row r="54" spans="1:9" x14ac:dyDescent="0.25">
      <c r="A54" s="5" t="s">
        <v>1146</v>
      </c>
      <c r="B54" s="5"/>
      <c r="C54" s="147"/>
      <c r="D54" s="147"/>
      <c r="E54" s="147"/>
      <c r="F54" s="147"/>
      <c r="G54" s="5"/>
      <c r="H54" s="5"/>
      <c r="I54" s="5"/>
    </row>
    <row r="55" spans="1:9" x14ac:dyDescent="0.25">
      <c r="A55" s="129" t="s">
        <v>1157</v>
      </c>
      <c r="B55" s="129"/>
      <c r="C55" s="142"/>
      <c r="D55" s="142"/>
      <c r="E55" s="142"/>
      <c r="F55" s="142"/>
      <c r="G55" s="142"/>
      <c r="H55" s="129"/>
      <c r="I55" s="129"/>
    </row>
    <row r="56" spans="1:9" x14ac:dyDescent="0.25">
      <c r="A56" s="5" t="s">
        <v>1147</v>
      </c>
      <c r="B56" s="5"/>
      <c r="C56" s="147"/>
      <c r="D56" s="147"/>
      <c r="E56" s="147"/>
      <c r="F56" s="147"/>
      <c r="G56" s="5"/>
      <c r="H56" s="5"/>
      <c r="I56" s="5"/>
    </row>
    <row r="57" spans="1:9" x14ac:dyDescent="0.25">
      <c r="A57" s="5" t="s">
        <v>1160</v>
      </c>
      <c r="B57" s="5"/>
      <c r="C57" s="147"/>
      <c r="D57" s="147"/>
      <c r="E57" s="147"/>
      <c r="F57" s="147"/>
      <c r="G57" s="5"/>
      <c r="H57" s="5"/>
      <c r="I57" s="5"/>
    </row>
    <row r="58" spans="1:9" x14ac:dyDescent="0.25">
      <c r="A58" s="129" t="s">
        <v>1163</v>
      </c>
      <c r="B58" s="129"/>
      <c r="C58" s="142"/>
      <c r="D58" s="142"/>
      <c r="E58" s="142"/>
      <c r="F58" s="142"/>
      <c r="G58" s="129"/>
      <c r="H58" s="129"/>
      <c r="I58" s="129"/>
    </row>
    <row r="59" spans="1:9" x14ac:dyDescent="0.25">
      <c r="A59" s="5" t="s">
        <v>1156</v>
      </c>
      <c r="B59" s="5"/>
      <c r="C59" s="147"/>
      <c r="D59" s="147"/>
      <c r="E59" s="147"/>
      <c r="F59" s="147"/>
      <c r="G59" s="5"/>
      <c r="H59" s="5"/>
      <c r="I59" s="5"/>
    </row>
    <row r="60" spans="1:9" x14ac:dyDescent="0.25">
      <c r="A60" s="129" t="s">
        <v>1142</v>
      </c>
      <c r="B60" s="129"/>
      <c r="C60" s="142"/>
      <c r="D60" s="142"/>
      <c r="E60" s="142"/>
      <c r="F60" s="142"/>
      <c r="G60" s="129"/>
      <c r="H60" s="129"/>
      <c r="I60" s="129"/>
    </row>
    <row r="61" spans="1:9" x14ac:dyDescent="0.25">
      <c r="A61" s="5" t="s">
        <v>1165</v>
      </c>
      <c r="B61" s="5"/>
      <c r="C61" s="147"/>
      <c r="D61" s="147"/>
      <c r="E61" s="147"/>
      <c r="F61" s="147"/>
      <c r="G61" s="5"/>
      <c r="H61" s="5"/>
      <c r="I61" s="5"/>
    </row>
    <row r="62" spans="1:9" x14ac:dyDescent="0.25">
      <c r="A62" s="129" t="s">
        <v>1164</v>
      </c>
      <c r="B62" s="129"/>
      <c r="C62" s="142"/>
      <c r="D62" s="142"/>
      <c r="E62" s="142"/>
      <c r="F62" s="142"/>
      <c r="G62" s="129"/>
      <c r="H62" s="129"/>
      <c r="I62" s="129"/>
    </row>
    <row r="63" spans="1:9" x14ac:dyDescent="0.25">
      <c r="A63" s="129" t="s">
        <v>1159</v>
      </c>
      <c r="B63" s="129"/>
      <c r="C63" s="142"/>
      <c r="D63" s="142"/>
      <c r="E63" s="142"/>
      <c r="F63" s="142"/>
      <c r="G63" s="129"/>
      <c r="H63" s="129"/>
      <c r="I63" s="129"/>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D196B-22DC-4EC5-8314-B88D8634866F}">
  <dimension ref="A1:H39"/>
  <sheetViews>
    <sheetView workbookViewId="0">
      <selection activeCell="B3" sqref="B3"/>
    </sheetView>
  </sheetViews>
  <sheetFormatPr defaultRowHeight="15" x14ac:dyDescent="0.25"/>
  <cols>
    <col min="1" max="1" width="21.140625" bestFit="1" customWidth="1"/>
    <col min="2" max="2" width="70" bestFit="1" customWidth="1"/>
    <col min="3" max="3" width="12.85546875" bestFit="1" customWidth="1"/>
    <col min="4" max="8" width="11.28515625" bestFit="1" customWidth="1"/>
  </cols>
  <sheetData>
    <row r="1" spans="1:8" x14ac:dyDescent="0.25">
      <c r="A1" s="194" t="s">
        <v>1037</v>
      </c>
      <c r="B1" s="194" t="s">
        <v>1038</v>
      </c>
      <c r="C1" s="196" t="s">
        <v>1039</v>
      </c>
      <c r="D1" s="198" t="s">
        <v>1040</v>
      </c>
      <c r="E1" s="199"/>
      <c r="F1" s="199"/>
      <c r="G1" s="199"/>
      <c r="H1" s="196" t="s">
        <v>1041</v>
      </c>
    </row>
    <row r="2" spans="1:8" x14ac:dyDescent="0.25">
      <c r="A2" s="195"/>
      <c r="B2" s="195"/>
      <c r="C2" s="197"/>
      <c r="D2" s="110">
        <v>2017</v>
      </c>
      <c r="E2" s="110">
        <v>2018</v>
      </c>
      <c r="F2" s="110">
        <v>2019</v>
      </c>
      <c r="G2" s="110">
        <v>2020</v>
      </c>
      <c r="H2" s="197"/>
    </row>
    <row r="3" spans="1:8" x14ac:dyDescent="0.25">
      <c r="A3" s="111" t="s">
        <v>1042</v>
      </c>
      <c r="B3" s="111" t="s">
        <v>1043</v>
      </c>
      <c r="C3" s="112">
        <v>323094.48</v>
      </c>
      <c r="D3" s="112">
        <v>170053.39</v>
      </c>
      <c r="E3" s="112">
        <v>140429.54</v>
      </c>
      <c r="F3" s="112">
        <v>2618.29</v>
      </c>
      <c r="G3" s="112">
        <v>2618.29</v>
      </c>
      <c r="H3" s="112">
        <f>C3-D3-E3-F3-G3</f>
        <v>7374.9699999999584</v>
      </c>
    </row>
    <row r="4" spans="1:8" x14ac:dyDescent="0.25">
      <c r="A4" s="111" t="s">
        <v>1042</v>
      </c>
      <c r="B4" s="111" t="s">
        <v>1044</v>
      </c>
      <c r="C4" s="112">
        <v>21514.44</v>
      </c>
      <c r="D4" s="112">
        <v>21514.44</v>
      </c>
      <c r="E4" s="112"/>
      <c r="F4" s="112"/>
      <c r="G4" s="112"/>
      <c r="H4" s="112">
        <f t="shared" ref="H4:H35" si="0">C4-D4-E4-F4-G4</f>
        <v>0</v>
      </c>
    </row>
    <row r="5" spans="1:8" x14ac:dyDescent="0.25">
      <c r="A5" s="111" t="s">
        <v>1042</v>
      </c>
      <c r="B5" s="111" t="s">
        <v>1045</v>
      </c>
      <c r="C5" s="112">
        <v>12626.47</v>
      </c>
      <c r="D5" s="112"/>
      <c r="E5" s="112">
        <v>12626.47</v>
      </c>
      <c r="F5" s="112"/>
      <c r="G5" s="112"/>
      <c r="H5" s="112">
        <f t="shared" si="0"/>
        <v>0</v>
      </c>
    </row>
    <row r="6" spans="1:8" ht="30" x14ac:dyDescent="0.25">
      <c r="A6" s="111" t="s">
        <v>1046</v>
      </c>
      <c r="B6" s="111" t="s">
        <v>1047</v>
      </c>
      <c r="C6" s="112">
        <v>315737.40000000002</v>
      </c>
      <c r="D6" s="112"/>
      <c r="E6" s="112">
        <v>303792.63</v>
      </c>
      <c r="F6" s="112">
        <v>8497.9599999999991</v>
      </c>
      <c r="G6" s="112">
        <v>2500.25</v>
      </c>
      <c r="H6" s="112">
        <f t="shared" si="0"/>
        <v>946.5600000000195</v>
      </c>
    </row>
    <row r="7" spans="1:8" ht="30" x14ac:dyDescent="0.25">
      <c r="A7" s="111" t="s">
        <v>1048</v>
      </c>
      <c r="B7" s="111" t="s">
        <v>1049</v>
      </c>
      <c r="C7" s="112">
        <v>803548.09</v>
      </c>
      <c r="D7" s="112"/>
      <c r="E7" s="112">
        <v>62083.76</v>
      </c>
      <c r="F7" s="112">
        <v>741464.33</v>
      </c>
      <c r="G7" s="112"/>
      <c r="H7" s="112">
        <f t="shared" si="0"/>
        <v>0</v>
      </c>
    </row>
    <row r="8" spans="1:8" ht="30" x14ac:dyDescent="0.25">
      <c r="A8" s="111" t="s">
        <v>1050</v>
      </c>
      <c r="B8" s="111" t="s">
        <v>1051</v>
      </c>
      <c r="C8" s="112">
        <v>263852.53999999998</v>
      </c>
      <c r="D8" s="112"/>
      <c r="E8" s="112">
        <v>263852.53999999998</v>
      </c>
      <c r="F8" s="112"/>
      <c r="G8" s="112"/>
      <c r="H8" s="112">
        <f t="shared" si="0"/>
        <v>0</v>
      </c>
    </row>
    <row r="9" spans="1:8" x14ac:dyDescent="0.25">
      <c r="A9" s="111" t="s">
        <v>1052</v>
      </c>
      <c r="B9" s="111" t="s">
        <v>1053</v>
      </c>
      <c r="C9" s="112">
        <v>129024.02</v>
      </c>
      <c r="D9" s="112"/>
      <c r="E9" s="112"/>
      <c r="F9" s="112">
        <v>129024.02</v>
      </c>
      <c r="G9" s="112"/>
      <c r="H9" s="112">
        <f t="shared" si="0"/>
        <v>0</v>
      </c>
    </row>
    <row r="10" spans="1:8" x14ac:dyDescent="0.25">
      <c r="A10" s="111" t="s">
        <v>1054</v>
      </c>
      <c r="B10" s="111" t="s">
        <v>1055</v>
      </c>
      <c r="C10" s="112">
        <v>548960.98</v>
      </c>
      <c r="D10" s="112"/>
      <c r="E10" s="112"/>
      <c r="F10" s="112"/>
      <c r="G10" s="112"/>
      <c r="H10" s="112">
        <f t="shared" si="0"/>
        <v>548960.98</v>
      </c>
    </row>
    <row r="11" spans="1:8" x14ac:dyDescent="0.25">
      <c r="A11" s="82" t="s">
        <v>1054</v>
      </c>
      <c r="B11" s="83" t="s">
        <v>1056</v>
      </c>
      <c r="C11" s="113">
        <v>41043.199999999997</v>
      </c>
      <c r="D11" s="112"/>
      <c r="E11" s="112"/>
      <c r="F11" s="112"/>
      <c r="G11" s="112"/>
      <c r="H11" s="113">
        <f t="shared" si="0"/>
        <v>41043.199999999997</v>
      </c>
    </row>
    <row r="12" spans="1:8" x14ac:dyDescent="0.25">
      <c r="A12" s="82" t="s">
        <v>1042</v>
      </c>
      <c r="B12" s="83" t="s">
        <v>1057</v>
      </c>
      <c r="C12" s="113">
        <v>12667.43</v>
      </c>
      <c r="D12" s="112"/>
      <c r="E12" s="112"/>
      <c r="F12" s="112"/>
      <c r="G12" s="112"/>
      <c r="H12" s="113">
        <f t="shared" si="0"/>
        <v>12667.43</v>
      </c>
    </row>
    <row r="13" spans="1:8" x14ac:dyDescent="0.25">
      <c r="A13" s="82" t="s">
        <v>1058</v>
      </c>
      <c r="B13" s="83" t="s">
        <v>1059</v>
      </c>
      <c r="C13" s="113">
        <v>15290</v>
      </c>
      <c r="D13" s="112"/>
      <c r="E13" s="112"/>
      <c r="F13" s="112">
        <v>15290</v>
      </c>
      <c r="G13" s="112"/>
      <c r="H13" s="113">
        <f t="shared" si="0"/>
        <v>0</v>
      </c>
    </row>
    <row r="14" spans="1:8" x14ac:dyDescent="0.25">
      <c r="A14" s="82" t="s">
        <v>1048</v>
      </c>
      <c r="B14" s="83" t="s">
        <v>1060</v>
      </c>
      <c r="C14" s="113">
        <v>65744</v>
      </c>
      <c r="D14" s="112"/>
      <c r="E14" s="112"/>
      <c r="F14" s="112"/>
      <c r="G14" s="112">
        <v>15854.39</v>
      </c>
      <c r="H14" s="113">
        <f t="shared" si="0"/>
        <v>49889.61</v>
      </c>
    </row>
    <row r="15" spans="1:8" x14ac:dyDescent="0.25">
      <c r="A15" s="82" t="s">
        <v>1048</v>
      </c>
      <c r="B15" s="83" t="s">
        <v>1061</v>
      </c>
      <c r="C15" s="113">
        <v>367749.24</v>
      </c>
      <c r="D15" s="112"/>
      <c r="E15" s="112"/>
      <c r="F15" s="112"/>
      <c r="G15" s="112"/>
      <c r="H15" s="113">
        <f t="shared" si="0"/>
        <v>367749.24</v>
      </c>
    </row>
    <row r="16" spans="1:8" x14ac:dyDescent="0.25">
      <c r="A16" s="82" t="s">
        <v>1048</v>
      </c>
      <c r="B16" s="83" t="s">
        <v>1062</v>
      </c>
      <c r="C16" s="113">
        <v>83461.240000000005</v>
      </c>
      <c r="D16" s="112"/>
      <c r="E16" s="112"/>
      <c r="F16" s="112"/>
      <c r="G16" s="112"/>
      <c r="H16" s="113">
        <f t="shared" si="0"/>
        <v>83461.240000000005</v>
      </c>
    </row>
    <row r="17" spans="1:8" x14ac:dyDescent="0.25">
      <c r="A17" s="82" t="s">
        <v>1063</v>
      </c>
      <c r="B17" s="83" t="s">
        <v>1064</v>
      </c>
      <c r="C17" s="113">
        <v>221496.06</v>
      </c>
      <c r="D17" s="112"/>
      <c r="E17" s="112"/>
      <c r="F17" s="112"/>
      <c r="G17" s="112"/>
      <c r="H17" s="113">
        <f t="shared" si="0"/>
        <v>221496.06</v>
      </c>
    </row>
    <row r="18" spans="1:8" x14ac:dyDescent="0.25">
      <c r="A18" s="82" t="s">
        <v>1065</v>
      </c>
      <c r="B18" s="83" t="s">
        <v>1066</v>
      </c>
      <c r="C18" s="113">
        <v>799822.79</v>
      </c>
      <c r="D18" s="112"/>
      <c r="E18" s="112"/>
      <c r="F18" s="112"/>
      <c r="G18" s="112">
        <v>140658.87</v>
      </c>
      <c r="H18" s="113">
        <f t="shared" si="0"/>
        <v>659163.92000000004</v>
      </c>
    </row>
    <row r="19" spans="1:8" x14ac:dyDescent="0.25">
      <c r="A19" s="82" t="s">
        <v>1067</v>
      </c>
      <c r="B19" s="83" t="s">
        <v>1068</v>
      </c>
      <c r="C19" s="113">
        <v>57617.97</v>
      </c>
      <c r="D19" s="112"/>
      <c r="E19" s="112"/>
      <c r="F19" s="112"/>
      <c r="G19" s="112">
        <v>54448.52</v>
      </c>
      <c r="H19" s="113">
        <f t="shared" si="0"/>
        <v>3169.4500000000044</v>
      </c>
    </row>
    <row r="20" spans="1:8" x14ac:dyDescent="0.25">
      <c r="A20" s="82" t="s">
        <v>1067</v>
      </c>
      <c r="B20" s="83" t="s">
        <v>1069</v>
      </c>
      <c r="C20" s="113">
        <v>37093.760000000002</v>
      </c>
      <c r="D20" s="112"/>
      <c r="E20" s="112"/>
      <c r="F20" s="112"/>
      <c r="G20" s="112">
        <v>37093.760000000002</v>
      </c>
      <c r="H20" s="113">
        <f t="shared" si="0"/>
        <v>0</v>
      </c>
    </row>
    <row r="21" spans="1:8" x14ac:dyDescent="0.25">
      <c r="A21" s="82" t="s">
        <v>1070</v>
      </c>
      <c r="B21" s="83" t="s">
        <v>1071</v>
      </c>
      <c r="C21" s="113">
        <v>39079.56</v>
      </c>
      <c r="D21" s="112"/>
      <c r="E21" s="112"/>
      <c r="F21" s="112"/>
      <c r="G21" s="112">
        <v>35171.599999999999</v>
      </c>
      <c r="H21" s="113">
        <f t="shared" si="0"/>
        <v>3907.9599999999991</v>
      </c>
    </row>
    <row r="22" spans="1:8" x14ac:dyDescent="0.25">
      <c r="A22" s="82" t="s">
        <v>1072</v>
      </c>
      <c r="B22" s="83" t="s">
        <v>1073</v>
      </c>
      <c r="C22" s="113">
        <v>23776.5</v>
      </c>
      <c r="D22" s="112"/>
      <c r="E22" s="112"/>
      <c r="F22" s="112"/>
      <c r="G22" s="112"/>
      <c r="H22" s="113">
        <f t="shared" si="0"/>
        <v>23776.5</v>
      </c>
    </row>
    <row r="23" spans="1:8" x14ac:dyDescent="0.25">
      <c r="A23" s="82" t="s">
        <v>1074</v>
      </c>
      <c r="B23" s="83" t="s">
        <v>1075</v>
      </c>
      <c r="C23" s="113">
        <v>38220.75</v>
      </c>
      <c r="D23" s="112"/>
      <c r="E23" s="112"/>
      <c r="F23" s="112"/>
      <c r="G23" s="112">
        <v>38220.75</v>
      </c>
      <c r="H23" s="113">
        <f t="shared" si="0"/>
        <v>0</v>
      </c>
    </row>
    <row r="24" spans="1:8" x14ac:dyDescent="0.25">
      <c r="A24" s="82" t="s">
        <v>1076</v>
      </c>
      <c r="B24" s="83" t="s">
        <v>1077</v>
      </c>
      <c r="C24" s="113">
        <v>13711.69</v>
      </c>
      <c r="D24" s="112"/>
      <c r="E24" s="112"/>
      <c r="F24" s="112"/>
      <c r="G24" s="112">
        <v>13711.7</v>
      </c>
      <c r="H24" s="113">
        <f t="shared" si="0"/>
        <v>-1.0000000000218279E-2</v>
      </c>
    </row>
    <row r="25" spans="1:8" x14ac:dyDescent="0.25">
      <c r="A25" s="114" t="s">
        <v>1042</v>
      </c>
      <c r="B25" s="115" t="s">
        <v>1078</v>
      </c>
      <c r="C25" s="113"/>
      <c r="D25" s="112"/>
      <c r="E25" s="112"/>
      <c r="F25" s="112"/>
      <c r="G25" s="112"/>
      <c r="H25" s="113">
        <f t="shared" si="0"/>
        <v>0</v>
      </c>
    </row>
    <row r="26" spans="1:8" x14ac:dyDescent="0.25">
      <c r="A26" s="116" t="s">
        <v>1048</v>
      </c>
      <c r="B26" s="117" t="s">
        <v>1079</v>
      </c>
      <c r="C26" s="113"/>
      <c r="D26" s="112"/>
      <c r="E26" s="112"/>
      <c r="F26" s="112"/>
      <c r="G26" s="112"/>
      <c r="H26" s="113">
        <f t="shared" si="0"/>
        <v>0</v>
      </c>
    </row>
    <row r="27" spans="1:8" x14ac:dyDescent="0.25">
      <c r="A27" s="116" t="s">
        <v>1048</v>
      </c>
      <c r="B27" s="117" t="s">
        <v>1080</v>
      </c>
      <c r="C27" s="113"/>
      <c r="D27" s="112"/>
      <c r="E27" s="112"/>
      <c r="F27" s="112"/>
      <c r="G27" s="112"/>
      <c r="H27" s="113">
        <f t="shared" si="0"/>
        <v>0</v>
      </c>
    </row>
    <row r="28" spans="1:8" ht="30" x14ac:dyDescent="0.25">
      <c r="A28" s="118" t="s">
        <v>1054</v>
      </c>
      <c r="B28" s="115" t="s">
        <v>1081</v>
      </c>
      <c r="C28" s="113"/>
      <c r="D28" s="112"/>
      <c r="E28" s="112"/>
      <c r="F28" s="112"/>
      <c r="G28" s="112"/>
      <c r="H28" s="113">
        <f t="shared" si="0"/>
        <v>0</v>
      </c>
    </row>
    <row r="29" spans="1:8" x14ac:dyDescent="0.25">
      <c r="A29" s="118" t="s">
        <v>1082</v>
      </c>
      <c r="B29" s="115" t="s">
        <v>1083</v>
      </c>
      <c r="C29" s="113"/>
      <c r="D29" s="112"/>
      <c r="E29" s="112"/>
      <c r="F29" s="112"/>
      <c r="G29" s="112"/>
      <c r="H29" s="113">
        <f t="shared" si="0"/>
        <v>0</v>
      </c>
    </row>
    <row r="30" spans="1:8" x14ac:dyDescent="0.25">
      <c r="A30" s="116" t="s">
        <v>1065</v>
      </c>
      <c r="B30" s="115" t="s">
        <v>1084</v>
      </c>
      <c r="C30" s="113">
        <v>28646.75</v>
      </c>
      <c r="D30" s="112"/>
      <c r="E30" s="112"/>
      <c r="F30" s="112"/>
      <c r="G30" s="112">
        <v>7161.69</v>
      </c>
      <c r="H30" s="113">
        <f t="shared" si="0"/>
        <v>21485.06</v>
      </c>
    </row>
    <row r="31" spans="1:8" x14ac:dyDescent="0.25">
      <c r="A31" s="116" t="s">
        <v>1065</v>
      </c>
      <c r="B31" s="115" t="s">
        <v>1085</v>
      </c>
      <c r="C31" s="113"/>
      <c r="D31" s="112"/>
      <c r="E31" s="112"/>
      <c r="F31" s="112"/>
      <c r="G31" s="112"/>
      <c r="H31" s="113">
        <f t="shared" si="0"/>
        <v>0</v>
      </c>
    </row>
    <row r="32" spans="1:8" x14ac:dyDescent="0.25">
      <c r="A32" s="116" t="s">
        <v>1065</v>
      </c>
      <c r="B32" s="115" t="s">
        <v>1086</v>
      </c>
      <c r="C32" s="113"/>
      <c r="D32" s="112"/>
      <c r="E32" s="112"/>
      <c r="F32" s="112"/>
      <c r="G32" s="112"/>
      <c r="H32" s="113">
        <f t="shared" si="0"/>
        <v>0</v>
      </c>
    </row>
    <row r="33" spans="1:8" x14ac:dyDescent="0.25">
      <c r="A33" s="119" t="s">
        <v>1065</v>
      </c>
      <c r="B33" s="111" t="s">
        <v>1087</v>
      </c>
      <c r="C33" s="113">
        <v>74148.95</v>
      </c>
      <c r="D33" s="112"/>
      <c r="E33" s="112"/>
      <c r="F33" s="112"/>
      <c r="G33" s="112"/>
      <c r="H33" s="113">
        <f t="shared" si="0"/>
        <v>74148.95</v>
      </c>
    </row>
    <row r="34" spans="1:8" x14ac:dyDescent="0.25">
      <c r="A34" s="120" t="s">
        <v>1065</v>
      </c>
      <c r="B34" s="121" t="s">
        <v>1088</v>
      </c>
      <c r="C34" s="113"/>
      <c r="D34" s="112"/>
      <c r="E34" s="112"/>
      <c r="F34" s="112"/>
      <c r="G34" s="112"/>
      <c r="H34" s="113">
        <f t="shared" si="0"/>
        <v>0</v>
      </c>
    </row>
    <row r="35" spans="1:8" x14ac:dyDescent="0.25">
      <c r="A35" s="118" t="s">
        <v>1065</v>
      </c>
      <c r="B35" s="115" t="s">
        <v>1089</v>
      </c>
      <c r="C35" s="113"/>
      <c r="D35" s="112"/>
      <c r="E35" s="112"/>
      <c r="F35" s="112"/>
      <c r="G35" s="112"/>
      <c r="H35" s="113">
        <f t="shared" si="0"/>
        <v>0</v>
      </c>
    </row>
    <row r="36" spans="1:8" x14ac:dyDescent="0.25">
      <c r="A36" s="82"/>
      <c r="B36" s="83"/>
      <c r="C36" s="113"/>
      <c r="D36" s="112"/>
      <c r="E36" s="112"/>
      <c r="F36" s="112"/>
      <c r="G36" s="112"/>
      <c r="H36" s="113"/>
    </row>
    <row r="37" spans="1:8" x14ac:dyDescent="0.25">
      <c r="A37" s="82"/>
      <c r="B37" s="122" t="s">
        <v>93</v>
      </c>
      <c r="C37" s="123">
        <f>SUBTOTAL(9,C3:C36)</f>
        <v>4337928.3100000005</v>
      </c>
      <c r="D37" s="124">
        <f>SUBTOTAL(9,D3:D36)</f>
        <v>191567.83000000002</v>
      </c>
      <c r="E37" s="124">
        <f>SUBTOTAL(9,E3:E36)</f>
        <v>782784.94</v>
      </c>
      <c r="F37" s="124">
        <f>SUBTOTAL(9,F3:F36)</f>
        <v>896894.6</v>
      </c>
      <c r="G37" s="124">
        <f>SUBTOTAL(9,G3:G36)</f>
        <v>347439.82</v>
      </c>
      <c r="H37" s="123"/>
    </row>
    <row r="38" spans="1:8" x14ac:dyDescent="0.25">
      <c r="A38" s="44"/>
      <c r="B38" s="81"/>
      <c r="C38" s="125"/>
      <c r="D38" s="81"/>
      <c r="E38" s="81"/>
      <c r="F38" s="81"/>
      <c r="G38" s="81"/>
      <c r="H38" s="125"/>
    </row>
    <row r="39" spans="1:8" x14ac:dyDescent="0.25">
      <c r="A39" s="44"/>
      <c r="B39" s="81" t="s">
        <v>1090</v>
      </c>
      <c r="C39" s="125">
        <v>4300000</v>
      </c>
      <c r="D39" s="81"/>
      <c r="E39" s="81"/>
      <c r="F39" s="81"/>
      <c r="G39" s="81"/>
      <c r="H39" s="125"/>
    </row>
  </sheetData>
  <mergeCells count="5">
    <mergeCell ref="A1:A2"/>
    <mergeCell ref="B1:B2"/>
    <mergeCell ref="C1:C2"/>
    <mergeCell ref="D1:G1"/>
    <mergeCell ref="H1: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31D9-1A6E-4154-A8A2-F07D879DC121}">
  <dimension ref="A1"/>
  <sheetViews>
    <sheetView workbookViewId="0">
      <selection activeCell="I15" sqref="I15"/>
    </sheetView>
  </sheetViews>
  <sheetFormatPr defaultRowHeight="15" x14ac:dyDescent="0.25"/>
  <cols>
    <col min="1" max="1" width="62.140625" customWidth="1"/>
  </cols>
  <sheetData>
    <row r="1" spans="1:1" ht="99.95" customHeight="1" x14ac:dyDescent="0.25">
      <c r="A1" s="126" t="s">
        <v>1091</v>
      </c>
    </row>
  </sheetData>
  <hyperlinks>
    <hyperlink ref="A1" r:id="rId1" display="https://eur03.safelinks.protection.outlook.com/?url=https%3A%2F%2Fwww.vlaanderen.be%2Fcjm%2Fnl%2Fsectorale-prioriteiten&amp;data=02%7C01%7Cgwenny.vanhaecke%40vlaanderen.be%7Cd8a9a8b46b044571c15108d85f00bcb7%7C0c0338a695614ee8b8d64e89cbd520a0%7C0%7C0%7C637363804057855369&amp;sdata=Z4C8aa%2FlIQAKZ3JPWrMmIJobgcnYaqmPsrZybmDrCmM%3D&amp;reserved=0" xr:uid="{6C13E7DC-6691-4B72-ACC4-221716E639BF}"/>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EEA65-A6B7-4395-B490-375D8E5330F3}">
  <dimension ref="A1:D379"/>
  <sheetViews>
    <sheetView workbookViewId="0">
      <selection activeCell="A28" sqref="A28"/>
    </sheetView>
  </sheetViews>
  <sheetFormatPr defaultRowHeight="15" x14ac:dyDescent="0.25"/>
  <cols>
    <col min="1" max="1" width="86.7109375" bestFit="1" customWidth="1"/>
    <col min="2" max="2" width="22.140625" bestFit="1" customWidth="1"/>
    <col min="3" max="3" width="27.140625" bestFit="1" customWidth="1"/>
    <col min="4" max="4" width="11.42578125" bestFit="1" customWidth="1"/>
  </cols>
  <sheetData>
    <row r="1" spans="1:4" x14ac:dyDescent="0.25">
      <c r="A1" s="106" t="s">
        <v>529</v>
      </c>
      <c r="B1" s="106" t="s">
        <v>530</v>
      </c>
      <c r="C1" s="106" t="s">
        <v>531</v>
      </c>
      <c r="D1" s="106" t="s">
        <v>532</v>
      </c>
    </row>
    <row r="2" spans="1:4" ht="15.75" thickBot="1" x14ac:dyDescent="0.3">
      <c r="A2" s="107" t="s">
        <v>533</v>
      </c>
      <c r="B2" s="108" t="s">
        <v>534</v>
      </c>
      <c r="C2" s="106" t="s">
        <v>257</v>
      </c>
      <c r="D2" s="109">
        <v>154131.95000000001</v>
      </c>
    </row>
    <row r="3" spans="1:4" x14ac:dyDescent="0.25">
      <c r="A3" s="108" t="s">
        <v>535</v>
      </c>
      <c r="B3" s="108" t="s">
        <v>393</v>
      </c>
      <c r="C3" s="106" t="s">
        <v>393</v>
      </c>
      <c r="D3" s="109">
        <v>295111.42</v>
      </c>
    </row>
    <row r="4" spans="1:4" ht="15.75" thickBot="1" x14ac:dyDescent="0.3">
      <c r="A4" s="107" t="s">
        <v>535</v>
      </c>
      <c r="B4" s="108" t="s">
        <v>536</v>
      </c>
      <c r="C4" s="106" t="s">
        <v>393</v>
      </c>
      <c r="D4" s="109">
        <v>2064.35</v>
      </c>
    </row>
    <row r="5" spans="1:4" ht="15.75" thickBot="1" x14ac:dyDescent="0.3">
      <c r="A5" s="107" t="s">
        <v>537</v>
      </c>
      <c r="B5" s="108" t="s">
        <v>393</v>
      </c>
      <c r="C5" s="106" t="s">
        <v>393</v>
      </c>
      <c r="D5" s="109">
        <v>47377.23</v>
      </c>
    </row>
    <row r="6" spans="1:4" ht="15.75" thickBot="1" x14ac:dyDescent="0.3">
      <c r="A6" s="107" t="s">
        <v>538</v>
      </c>
      <c r="B6" s="108" t="s">
        <v>393</v>
      </c>
      <c r="C6" s="106" t="s">
        <v>393</v>
      </c>
      <c r="D6" s="109">
        <v>201444.3</v>
      </c>
    </row>
    <row r="7" spans="1:4" ht="15.75" thickBot="1" x14ac:dyDescent="0.3">
      <c r="A7" s="107" t="s">
        <v>539</v>
      </c>
      <c r="B7" s="108" t="s">
        <v>393</v>
      </c>
      <c r="C7" s="106" t="s">
        <v>393</v>
      </c>
      <c r="D7" s="109">
        <v>126436.74</v>
      </c>
    </row>
    <row r="8" spans="1:4" ht="15.75" thickBot="1" x14ac:dyDescent="0.3">
      <c r="A8" s="107" t="s">
        <v>540</v>
      </c>
      <c r="B8" s="108" t="s">
        <v>541</v>
      </c>
      <c r="C8" s="106" t="s">
        <v>542</v>
      </c>
      <c r="D8" s="109">
        <v>105343.86</v>
      </c>
    </row>
    <row r="9" spans="1:4" ht="15.75" thickBot="1" x14ac:dyDescent="0.3">
      <c r="A9" s="107" t="s">
        <v>543</v>
      </c>
      <c r="B9" s="108" t="s">
        <v>544</v>
      </c>
      <c r="C9" s="106" t="s">
        <v>393</v>
      </c>
      <c r="D9" s="109">
        <v>69120</v>
      </c>
    </row>
    <row r="10" spans="1:4" ht="15.75" thickBot="1" x14ac:dyDescent="0.3">
      <c r="A10" s="107" t="s">
        <v>545</v>
      </c>
      <c r="B10" s="108" t="s">
        <v>546</v>
      </c>
      <c r="C10" s="106" t="s">
        <v>302</v>
      </c>
      <c r="D10" s="109">
        <v>38138.31</v>
      </c>
    </row>
    <row r="11" spans="1:4" ht="15.75" thickBot="1" x14ac:dyDescent="0.3">
      <c r="A11" s="107" t="s">
        <v>547</v>
      </c>
      <c r="B11" s="108" t="s">
        <v>548</v>
      </c>
      <c r="C11" s="106" t="s">
        <v>315</v>
      </c>
      <c r="D11" s="109">
        <v>112169.73</v>
      </c>
    </row>
    <row r="12" spans="1:4" ht="15.75" thickBot="1" x14ac:dyDescent="0.3">
      <c r="A12" s="107" t="s">
        <v>549</v>
      </c>
      <c r="B12" s="108" t="s">
        <v>550</v>
      </c>
      <c r="C12" s="106" t="s">
        <v>302</v>
      </c>
      <c r="D12" s="109">
        <v>54375.21</v>
      </c>
    </row>
    <row r="13" spans="1:4" ht="15.75" thickBot="1" x14ac:dyDescent="0.3">
      <c r="A13" s="107" t="s">
        <v>551</v>
      </c>
      <c r="B13" s="108" t="s">
        <v>552</v>
      </c>
      <c r="C13" s="106" t="s">
        <v>257</v>
      </c>
      <c r="D13" s="109">
        <v>87450</v>
      </c>
    </row>
    <row r="14" spans="1:4" ht="15.75" thickBot="1" x14ac:dyDescent="0.3">
      <c r="A14" s="107" t="s">
        <v>553</v>
      </c>
      <c r="B14" s="108" t="s">
        <v>554</v>
      </c>
      <c r="C14" s="106" t="s">
        <v>315</v>
      </c>
      <c r="D14" s="109">
        <v>1749.58</v>
      </c>
    </row>
    <row r="15" spans="1:4" ht="15.75" thickBot="1" x14ac:dyDescent="0.3">
      <c r="A15" s="107" t="s">
        <v>555</v>
      </c>
      <c r="B15" s="108" t="s">
        <v>556</v>
      </c>
      <c r="C15" s="106" t="s">
        <v>257</v>
      </c>
      <c r="D15" s="109">
        <v>233357.87</v>
      </c>
    </row>
    <row r="16" spans="1:4" ht="15.75" thickBot="1" x14ac:dyDescent="0.3">
      <c r="A16" s="107" t="s">
        <v>557</v>
      </c>
      <c r="B16" s="108" t="s">
        <v>558</v>
      </c>
      <c r="C16" s="106" t="s">
        <v>302</v>
      </c>
      <c r="D16" s="109">
        <v>87450</v>
      </c>
    </row>
    <row r="17" spans="1:4" ht="15.75" thickBot="1" x14ac:dyDescent="0.3">
      <c r="A17" s="107" t="s">
        <v>559</v>
      </c>
      <c r="B17" s="108" t="s">
        <v>560</v>
      </c>
      <c r="C17" s="106" t="s">
        <v>257</v>
      </c>
      <c r="D17" s="109">
        <v>70196.66</v>
      </c>
    </row>
    <row r="18" spans="1:4" ht="15.75" thickBot="1" x14ac:dyDescent="0.3">
      <c r="A18" s="107" t="s">
        <v>561</v>
      </c>
      <c r="B18" s="108" t="s">
        <v>562</v>
      </c>
      <c r="C18" s="106" t="s">
        <v>315</v>
      </c>
      <c r="D18" s="109">
        <v>55691.03</v>
      </c>
    </row>
    <row r="19" spans="1:4" ht="15.75" thickBot="1" x14ac:dyDescent="0.3">
      <c r="A19" s="107" t="s">
        <v>563</v>
      </c>
      <c r="B19" s="108" t="s">
        <v>562</v>
      </c>
      <c r="C19" s="106" t="s">
        <v>315</v>
      </c>
      <c r="D19" s="109">
        <v>44972.23</v>
      </c>
    </row>
    <row r="20" spans="1:4" ht="15.75" thickBot="1" x14ac:dyDescent="0.3">
      <c r="A20" s="107" t="s">
        <v>564</v>
      </c>
      <c r="B20" s="108" t="s">
        <v>565</v>
      </c>
      <c r="C20" s="106" t="s">
        <v>393</v>
      </c>
      <c r="D20" s="109">
        <v>87450</v>
      </c>
    </row>
    <row r="21" spans="1:4" ht="15.75" thickBot="1" x14ac:dyDescent="0.3">
      <c r="A21" s="107" t="s">
        <v>566</v>
      </c>
      <c r="B21" s="108" t="s">
        <v>565</v>
      </c>
      <c r="C21" s="106" t="s">
        <v>393</v>
      </c>
      <c r="D21" s="109">
        <v>85905.23</v>
      </c>
    </row>
    <row r="22" spans="1:4" ht="15.75" thickBot="1" x14ac:dyDescent="0.3">
      <c r="A22" s="107" t="s">
        <v>567</v>
      </c>
      <c r="B22" s="108" t="s">
        <v>562</v>
      </c>
      <c r="C22" s="106" t="s">
        <v>315</v>
      </c>
      <c r="D22" s="109">
        <v>87450</v>
      </c>
    </row>
    <row r="23" spans="1:4" ht="15.75" thickBot="1" x14ac:dyDescent="0.3">
      <c r="A23" s="107" t="s">
        <v>568</v>
      </c>
      <c r="B23" s="108" t="s">
        <v>569</v>
      </c>
      <c r="C23" s="106" t="s">
        <v>257</v>
      </c>
      <c r="D23" s="109">
        <v>163825.60000000001</v>
      </c>
    </row>
    <row r="24" spans="1:4" ht="15.75" thickBot="1" x14ac:dyDescent="0.3">
      <c r="A24" s="107" t="s">
        <v>570</v>
      </c>
      <c r="B24" s="108" t="s">
        <v>571</v>
      </c>
      <c r="C24" s="106" t="s">
        <v>302</v>
      </c>
      <c r="D24" s="109">
        <v>84837.94</v>
      </c>
    </row>
    <row r="25" spans="1:4" ht="15.75" thickBot="1" x14ac:dyDescent="0.3">
      <c r="A25" s="107" t="s">
        <v>572</v>
      </c>
      <c r="B25" s="108" t="s">
        <v>573</v>
      </c>
      <c r="C25" s="106" t="s">
        <v>302</v>
      </c>
      <c r="D25" s="109">
        <v>87450</v>
      </c>
    </row>
    <row r="26" spans="1:4" ht="15.75" thickBot="1" x14ac:dyDescent="0.3">
      <c r="A26" s="107" t="s">
        <v>574</v>
      </c>
      <c r="B26" s="108" t="s">
        <v>575</v>
      </c>
      <c r="C26" s="106" t="s">
        <v>257</v>
      </c>
      <c r="D26" s="109">
        <v>172250</v>
      </c>
    </row>
    <row r="27" spans="1:4" ht="15.75" thickBot="1" x14ac:dyDescent="0.3">
      <c r="A27" s="107" t="s">
        <v>576</v>
      </c>
      <c r="B27" s="108" t="s">
        <v>577</v>
      </c>
      <c r="C27" s="106" t="s">
        <v>542</v>
      </c>
      <c r="D27" s="109">
        <v>88500</v>
      </c>
    </row>
    <row r="28" spans="1:4" ht="15.75" thickBot="1" x14ac:dyDescent="0.3">
      <c r="A28" s="107" t="s">
        <v>578</v>
      </c>
      <c r="B28" s="108" t="s">
        <v>579</v>
      </c>
      <c r="C28" s="106" t="s">
        <v>302</v>
      </c>
      <c r="D28" s="109">
        <v>54489.16</v>
      </c>
    </row>
    <row r="29" spans="1:4" ht="15.75" thickBot="1" x14ac:dyDescent="0.3">
      <c r="A29" s="107" t="s">
        <v>580</v>
      </c>
      <c r="B29" s="108" t="s">
        <v>581</v>
      </c>
      <c r="C29" s="106" t="s">
        <v>542</v>
      </c>
      <c r="D29" s="109">
        <v>210168</v>
      </c>
    </row>
    <row r="30" spans="1:4" ht="15.75" thickBot="1" x14ac:dyDescent="0.3">
      <c r="A30" s="107" t="s">
        <v>582</v>
      </c>
      <c r="B30" s="108" t="s">
        <v>583</v>
      </c>
      <c r="C30" s="106" t="s">
        <v>542</v>
      </c>
      <c r="D30" s="109">
        <v>437250</v>
      </c>
    </row>
    <row r="31" spans="1:4" ht="15.75" thickBot="1" x14ac:dyDescent="0.3">
      <c r="A31" s="107" t="s">
        <v>584</v>
      </c>
      <c r="B31" s="108" t="s">
        <v>585</v>
      </c>
      <c r="C31" s="106" t="s">
        <v>257</v>
      </c>
      <c r="D31" s="109">
        <v>250000</v>
      </c>
    </row>
    <row r="32" spans="1:4" ht="15.75" thickBot="1" x14ac:dyDescent="0.3">
      <c r="A32" s="107" t="s">
        <v>586</v>
      </c>
      <c r="B32" s="108" t="s">
        <v>560</v>
      </c>
      <c r="C32" s="106" t="s">
        <v>257</v>
      </c>
      <c r="D32" s="109">
        <v>87449.99</v>
      </c>
    </row>
    <row r="33" spans="1:4" ht="15.75" thickBot="1" x14ac:dyDescent="0.3">
      <c r="A33" s="107" t="s">
        <v>587</v>
      </c>
      <c r="B33" s="108" t="s">
        <v>585</v>
      </c>
      <c r="C33" s="106" t="s">
        <v>257</v>
      </c>
      <c r="D33" s="109">
        <v>85779.5</v>
      </c>
    </row>
    <row r="34" spans="1:4" ht="15.75" thickBot="1" x14ac:dyDescent="0.3">
      <c r="A34" s="107" t="s">
        <v>588</v>
      </c>
      <c r="B34" s="108" t="s">
        <v>589</v>
      </c>
      <c r="C34" s="106" t="s">
        <v>257</v>
      </c>
      <c r="D34" s="109">
        <v>174900</v>
      </c>
    </row>
    <row r="35" spans="1:4" ht="15.75" thickBot="1" x14ac:dyDescent="0.3">
      <c r="A35" s="107" t="s">
        <v>590</v>
      </c>
      <c r="B35" s="108" t="s">
        <v>393</v>
      </c>
      <c r="C35" s="106" t="s">
        <v>393</v>
      </c>
      <c r="D35" s="109">
        <v>122651.54</v>
      </c>
    </row>
    <row r="36" spans="1:4" ht="15.75" thickBot="1" x14ac:dyDescent="0.3">
      <c r="A36" s="107" t="s">
        <v>591</v>
      </c>
      <c r="B36" s="108" t="s">
        <v>592</v>
      </c>
      <c r="C36" s="106" t="s">
        <v>393</v>
      </c>
      <c r="D36" s="109">
        <v>55650</v>
      </c>
    </row>
    <row r="37" spans="1:4" ht="15.75" thickBot="1" x14ac:dyDescent="0.3">
      <c r="A37" s="107" t="s">
        <v>593</v>
      </c>
      <c r="B37" s="108" t="s">
        <v>594</v>
      </c>
      <c r="C37" s="106" t="s">
        <v>542</v>
      </c>
      <c r="D37" s="109">
        <v>26889.84</v>
      </c>
    </row>
    <row r="38" spans="1:4" ht="15.75" thickBot="1" x14ac:dyDescent="0.3">
      <c r="A38" s="107" t="s">
        <v>595</v>
      </c>
      <c r="B38" s="108" t="s">
        <v>596</v>
      </c>
      <c r="C38" s="106" t="s">
        <v>393</v>
      </c>
      <c r="D38" s="109">
        <v>200902.5</v>
      </c>
    </row>
    <row r="39" spans="1:4" ht="15.75" thickBot="1" x14ac:dyDescent="0.3">
      <c r="A39" s="107" t="s">
        <v>597</v>
      </c>
      <c r="B39" s="108" t="s">
        <v>565</v>
      </c>
      <c r="C39" s="106" t="s">
        <v>393</v>
      </c>
      <c r="D39" s="109">
        <v>74727.350000000006</v>
      </c>
    </row>
    <row r="40" spans="1:4" ht="15.75" thickBot="1" x14ac:dyDescent="0.3">
      <c r="A40" s="107" t="s">
        <v>598</v>
      </c>
      <c r="B40" s="108" t="s">
        <v>599</v>
      </c>
      <c r="C40" s="106" t="s">
        <v>393</v>
      </c>
      <c r="D40" s="109">
        <v>34153.199999999997</v>
      </c>
    </row>
    <row r="41" spans="1:4" x14ac:dyDescent="0.25">
      <c r="A41" s="108" t="s">
        <v>600</v>
      </c>
      <c r="B41" s="108" t="s">
        <v>592</v>
      </c>
      <c r="C41" s="106" t="s">
        <v>393</v>
      </c>
      <c r="D41" s="109">
        <v>250000</v>
      </c>
    </row>
    <row r="42" spans="1:4" ht="15.75" thickBot="1" x14ac:dyDescent="0.3">
      <c r="A42" s="107" t="s">
        <v>601</v>
      </c>
      <c r="B42" s="108" t="s">
        <v>602</v>
      </c>
      <c r="C42" s="106" t="s">
        <v>542</v>
      </c>
      <c r="D42" s="109">
        <v>87932.3</v>
      </c>
    </row>
    <row r="43" spans="1:4" ht="15.75" thickBot="1" x14ac:dyDescent="0.3">
      <c r="A43" s="107" t="s">
        <v>601</v>
      </c>
      <c r="B43" s="108" t="s">
        <v>603</v>
      </c>
      <c r="C43" s="106" t="s">
        <v>542</v>
      </c>
      <c r="D43" s="109">
        <v>192758.99</v>
      </c>
    </row>
    <row r="44" spans="1:4" ht="15.75" thickBot="1" x14ac:dyDescent="0.3">
      <c r="A44" s="107" t="s">
        <v>604</v>
      </c>
      <c r="B44" s="108" t="s">
        <v>605</v>
      </c>
      <c r="C44" s="106" t="s">
        <v>393</v>
      </c>
      <c r="D44" s="109">
        <v>63450</v>
      </c>
    </row>
    <row r="45" spans="1:4" ht="15.75" thickBot="1" x14ac:dyDescent="0.3">
      <c r="A45" s="107" t="s">
        <v>606</v>
      </c>
      <c r="B45" s="108" t="s">
        <v>607</v>
      </c>
      <c r="C45" s="106" t="s">
        <v>542</v>
      </c>
      <c r="D45" s="109">
        <v>15900</v>
      </c>
    </row>
    <row r="46" spans="1:4" ht="15.75" thickBot="1" x14ac:dyDescent="0.3">
      <c r="A46" s="107" t="s">
        <v>608</v>
      </c>
      <c r="B46" s="108" t="s">
        <v>609</v>
      </c>
      <c r="C46" s="106" t="s">
        <v>315</v>
      </c>
      <c r="D46" s="109">
        <v>668393.6</v>
      </c>
    </row>
    <row r="47" spans="1:4" ht="15.75" thickBot="1" x14ac:dyDescent="0.3">
      <c r="A47" s="107" t="s">
        <v>610</v>
      </c>
      <c r="B47" s="108" t="s">
        <v>611</v>
      </c>
      <c r="C47" s="106" t="s">
        <v>393</v>
      </c>
      <c r="D47" s="109">
        <v>49604.29</v>
      </c>
    </row>
    <row r="48" spans="1:4" ht="15.75" thickBot="1" x14ac:dyDescent="0.3">
      <c r="A48" s="107" t="s">
        <v>612</v>
      </c>
      <c r="B48" s="108" t="s">
        <v>611</v>
      </c>
      <c r="C48" s="106" t="s">
        <v>393</v>
      </c>
      <c r="D48" s="109">
        <v>42400</v>
      </c>
    </row>
    <row r="49" spans="1:4" ht="15.75" thickBot="1" x14ac:dyDescent="0.3">
      <c r="A49" s="107" t="s">
        <v>613</v>
      </c>
      <c r="B49" s="108" t="s">
        <v>614</v>
      </c>
      <c r="C49" s="106" t="s">
        <v>393</v>
      </c>
      <c r="D49" s="109">
        <v>28610.799999999999</v>
      </c>
    </row>
    <row r="50" spans="1:4" ht="15.75" thickBot="1" x14ac:dyDescent="0.3">
      <c r="A50" s="107" t="s">
        <v>615</v>
      </c>
      <c r="B50" s="108" t="s">
        <v>616</v>
      </c>
      <c r="C50" s="106" t="s">
        <v>257</v>
      </c>
      <c r="D50" s="109">
        <v>375520.19</v>
      </c>
    </row>
    <row r="51" spans="1:4" ht="15.75" thickBot="1" x14ac:dyDescent="0.3">
      <c r="A51" s="107" t="s">
        <v>617</v>
      </c>
      <c r="B51" s="108" t="s">
        <v>618</v>
      </c>
      <c r="C51" s="106" t="s">
        <v>393</v>
      </c>
      <c r="D51" s="109">
        <v>26500</v>
      </c>
    </row>
    <row r="52" spans="1:4" ht="15.75" thickBot="1" x14ac:dyDescent="0.3">
      <c r="A52" s="107" t="s">
        <v>619</v>
      </c>
      <c r="B52" s="108" t="s">
        <v>620</v>
      </c>
      <c r="C52" s="106" t="s">
        <v>302</v>
      </c>
      <c r="D52" s="109">
        <v>63600</v>
      </c>
    </row>
    <row r="53" spans="1:4" ht="15.75" thickBot="1" x14ac:dyDescent="0.3">
      <c r="A53" s="107" t="s">
        <v>621</v>
      </c>
      <c r="B53" s="108" t="s">
        <v>607</v>
      </c>
      <c r="C53" s="106" t="s">
        <v>542</v>
      </c>
      <c r="D53" s="109">
        <v>13250</v>
      </c>
    </row>
    <row r="54" spans="1:4" ht="15.75" thickBot="1" x14ac:dyDescent="0.3">
      <c r="A54" s="107" t="s">
        <v>622</v>
      </c>
      <c r="B54" s="108" t="s">
        <v>623</v>
      </c>
      <c r="C54" s="106" t="s">
        <v>315</v>
      </c>
      <c r="D54" s="109">
        <v>39750</v>
      </c>
    </row>
    <row r="55" spans="1:4" ht="15.75" thickBot="1" x14ac:dyDescent="0.3">
      <c r="A55" s="107" t="s">
        <v>624</v>
      </c>
      <c r="B55" s="108" t="s">
        <v>592</v>
      </c>
      <c r="C55" s="106" t="s">
        <v>393</v>
      </c>
      <c r="D55" s="109">
        <v>45050</v>
      </c>
    </row>
    <row r="56" spans="1:4" ht="15.75" thickBot="1" x14ac:dyDescent="0.3">
      <c r="A56" s="107" t="s">
        <v>625</v>
      </c>
      <c r="B56" s="108" t="s">
        <v>393</v>
      </c>
      <c r="C56" s="106" t="s">
        <v>393</v>
      </c>
      <c r="D56" s="109">
        <v>73235.06</v>
      </c>
    </row>
    <row r="57" spans="1:4" ht="15.75" thickBot="1" x14ac:dyDescent="0.3">
      <c r="A57" s="107" t="s">
        <v>626</v>
      </c>
      <c r="B57" s="108" t="s">
        <v>627</v>
      </c>
      <c r="C57" s="106" t="s">
        <v>393</v>
      </c>
      <c r="D57" s="109">
        <v>46419.63</v>
      </c>
    </row>
    <row r="58" spans="1:4" ht="15.75" thickBot="1" x14ac:dyDescent="0.3">
      <c r="A58" s="107" t="s">
        <v>628</v>
      </c>
      <c r="B58" s="108" t="s">
        <v>629</v>
      </c>
      <c r="C58" s="106" t="s">
        <v>302</v>
      </c>
      <c r="D58" s="109">
        <v>63600</v>
      </c>
    </row>
    <row r="59" spans="1:4" ht="15.75" thickBot="1" x14ac:dyDescent="0.3">
      <c r="A59" s="107" t="s">
        <v>630</v>
      </c>
      <c r="B59" s="108" t="s">
        <v>631</v>
      </c>
      <c r="C59" s="106" t="s">
        <v>393</v>
      </c>
      <c r="D59" s="109">
        <v>105579.8</v>
      </c>
    </row>
    <row r="60" spans="1:4" ht="15.75" thickBot="1" x14ac:dyDescent="0.3">
      <c r="A60" s="107" t="s">
        <v>632</v>
      </c>
      <c r="B60" s="108" t="s">
        <v>633</v>
      </c>
      <c r="C60" s="106" t="s">
        <v>393</v>
      </c>
      <c r="D60" s="109">
        <v>121961.47</v>
      </c>
    </row>
    <row r="61" spans="1:4" ht="15.75" thickBot="1" x14ac:dyDescent="0.3">
      <c r="A61" s="107" t="s">
        <v>634</v>
      </c>
      <c r="B61" s="108" t="s">
        <v>635</v>
      </c>
      <c r="C61" s="106" t="s">
        <v>393</v>
      </c>
      <c r="D61" s="109">
        <v>192475.4</v>
      </c>
    </row>
    <row r="62" spans="1:4" ht="15.75" thickBot="1" x14ac:dyDescent="0.3">
      <c r="A62" s="107" t="s">
        <v>636</v>
      </c>
      <c r="B62" s="108" t="s">
        <v>637</v>
      </c>
      <c r="C62" s="106" t="s">
        <v>393</v>
      </c>
      <c r="D62" s="109">
        <v>63383.040000000001</v>
      </c>
    </row>
    <row r="63" spans="1:4" ht="15.75" thickBot="1" x14ac:dyDescent="0.3">
      <c r="A63" s="107" t="s">
        <v>638</v>
      </c>
      <c r="B63" s="108" t="s">
        <v>639</v>
      </c>
      <c r="C63" s="106" t="s">
        <v>302</v>
      </c>
      <c r="D63" s="109">
        <v>123837.45</v>
      </c>
    </row>
    <row r="64" spans="1:4" ht="15.75" thickBot="1" x14ac:dyDescent="0.3">
      <c r="A64" s="107" t="s">
        <v>640</v>
      </c>
      <c r="B64" s="108" t="s">
        <v>579</v>
      </c>
      <c r="C64" s="106" t="s">
        <v>302</v>
      </c>
      <c r="D64" s="109">
        <v>38657.11</v>
      </c>
    </row>
    <row r="65" spans="1:4" ht="15.75" thickBot="1" x14ac:dyDescent="0.3">
      <c r="A65" s="107" t="s">
        <v>641</v>
      </c>
      <c r="B65" s="108" t="s">
        <v>642</v>
      </c>
      <c r="C65" s="106" t="s">
        <v>315</v>
      </c>
      <c r="D65" s="109">
        <v>73533.14</v>
      </c>
    </row>
    <row r="66" spans="1:4" ht="15.75" thickBot="1" x14ac:dyDescent="0.3">
      <c r="A66" s="107" t="s">
        <v>643</v>
      </c>
      <c r="B66" s="108" t="s">
        <v>623</v>
      </c>
      <c r="C66" s="106" t="s">
        <v>315</v>
      </c>
      <c r="D66" s="109">
        <v>61739.7</v>
      </c>
    </row>
    <row r="67" spans="1:4" ht="15.75" thickBot="1" x14ac:dyDescent="0.3">
      <c r="A67" s="107" t="s">
        <v>644</v>
      </c>
      <c r="B67" s="108" t="s">
        <v>645</v>
      </c>
      <c r="C67" s="106" t="s">
        <v>393</v>
      </c>
      <c r="D67" s="109">
        <v>174900</v>
      </c>
    </row>
    <row r="68" spans="1:4" ht="15.75" thickBot="1" x14ac:dyDescent="0.3">
      <c r="A68" s="107" t="s">
        <v>646</v>
      </c>
      <c r="B68" s="108" t="s">
        <v>647</v>
      </c>
      <c r="C68" s="106" t="s">
        <v>542</v>
      </c>
      <c r="D68" s="109">
        <v>49923.39</v>
      </c>
    </row>
    <row r="69" spans="1:4" ht="15.75" thickBot="1" x14ac:dyDescent="0.3">
      <c r="A69" s="107" t="s">
        <v>648</v>
      </c>
      <c r="B69" s="108" t="s">
        <v>645</v>
      </c>
      <c r="C69" s="106" t="s">
        <v>393</v>
      </c>
      <c r="D69" s="109">
        <v>87118.39</v>
      </c>
    </row>
    <row r="70" spans="1:4" ht="15.75" thickBot="1" x14ac:dyDescent="0.3">
      <c r="A70" s="107" t="s">
        <v>649</v>
      </c>
      <c r="B70" s="108" t="s">
        <v>585</v>
      </c>
      <c r="C70" s="106" t="s">
        <v>257</v>
      </c>
      <c r="D70" s="109">
        <v>75338.87</v>
      </c>
    </row>
    <row r="71" spans="1:4" ht="15.75" thickBot="1" x14ac:dyDescent="0.3">
      <c r="A71" s="107" t="s">
        <v>650</v>
      </c>
      <c r="B71" s="108" t="s">
        <v>583</v>
      </c>
      <c r="C71" s="106" t="s">
        <v>542</v>
      </c>
      <c r="D71" s="109">
        <v>267766.38</v>
      </c>
    </row>
    <row r="72" spans="1:4" ht="15.75" thickBot="1" x14ac:dyDescent="0.3">
      <c r="A72" s="107" t="s">
        <v>651</v>
      </c>
      <c r="B72" s="108" t="s">
        <v>652</v>
      </c>
      <c r="C72" s="106" t="s">
        <v>393</v>
      </c>
      <c r="D72" s="109">
        <v>85065</v>
      </c>
    </row>
    <row r="73" spans="1:4" ht="15.75" thickBot="1" x14ac:dyDescent="0.3">
      <c r="A73" s="107" t="s">
        <v>653</v>
      </c>
      <c r="B73" s="108" t="s">
        <v>654</v>
      </c>
      <c r="C73" s="106" t="s">
        <v>257</v>
      </c>
      <c r="D73" s="109">
        <v>87450</v>
      </c>
    </row>
    <row r="74" spans="1:4" ht="15.75" thickBot="1" x14ac:dyDescent="0.3">
      <c r="A74" s="107" t="s">
        <v>655</v>
      </c>
      <c r="B74" s="108" t="s">
        <v>656</v>
      </c>
      <c r="C74" s="106" t="s">
        <v>302</v>
      </c>
      <c r="D74" s="109">
        <v>87450</v>
      </c>
    </row>
    <row r="75" spans="1:4" ht="15.75" thickBot="1" x14ac:dyDescent="0.3">
      <c r="A75" s="107" t="s">
        <v>657</v>
      </c>
      <c r="B75" s="108" t="s">
        <v>393</v>
      </c>
      <c r="C75" s="106" t="s">
        <v>393</v>
      </c>
      <c r="D75" s="109">
        <v>87450</v>
      </c>
    </row>
    <row r="76" spans="1:4" x14ac:dyDescent="0.25">
      <c r="A76" s="108" t="s">
        <v>658</v>
      </c>
      <c r="B76" s="108" t="s">
        <v>596</v>
      </c>
      <c r="C76" s="106" t="s">
        <v>393</v>
      </c>
      <c r="D76" s="109">
        <v>69141.47</v>
      </c>
    </row>
    <row r="77" spans="1:4" ht="15.75" thickBot="1" x14ac:dyDescent="0.3">
      <c r="A77" s="107" t="s">
        <v>659</v>
      </c>
      <c r="B77" s="108" t="s">
        <v>660</v>
      </c>
      <c r="C77" s="106" t="s">
        <v>257</v>
      </c>
      <c r="D77" s="109">
        <v>85065</v>
      </c>
    </row>
    <row r="78" spans="1:4" ht="15.75" thickBot="1" x14ac:dyDescent="0.3">
      <c r="A78" s="107" t="s">
        <v>659</v>
      </c>
      <c r="B78" s="108" t="s">
        <v>585</v>
      </c>
      <c r="C78" s="106" t="s">
        <v>257</v>
      </c>
      <c r="D78" s="109">
        <v>308935.31</v>
      </c>
    </row>
    <row r="79" spans="1:4" ht="15.75" thickBot="1" x14ac:dyDescent="0.3">
      <c r="A79" s="107" t="s">
        <v>661</v>
      </c>
      <c r="B79" s="108" t="s">
        <v>579</v>
      </c>
      <c r="C79" s="106" t="s">
        <v>302</v>
      </c>
      <c r="D79" s="109">
        <v>83178.539999999994</v>
      </c>
    </row>
    <row r="80" spans="1:4" ht="15.75" thickBot="1" x14ac:dyDescent="0.3">
      <c r="A80" s="107" t="s">
        <v>662</v>
      </c>
      <c r="B80" s="108" t="s">
        <v>663</v>
      </c>
      <c r="C80" s="106" t="s">
        <v>302</v>
      </c>
      <c r="D80" s="109">
        <v>60009.52</v>
      </c>
    </row>
    <row r="81" spans="1:4" ht="15.75" thickBot="1" x14ac:dyDescent="0.3">
      <c r="A81" s="107" t="s">
        <v>664</v>
      </c>
      <c r="B81" s="108" t="s">
        <v>571</v>
      </c>
      <c r="C81" s="106" t="s">
        <v>302</v>
      </c>
      <c r="D81" s="109">
        <v>77840.73</v>
      </c>
    </row>
    <row r="82" spans="1:4" ht="15.75" thickBot="1" x14ac:dyDescent="0.3">
      <c r="A82" s="107" t="s">
        <v>665</v>
      </c>
      <c r="B82" s="108" t="s">
        <v>491</v>
      </c>
      <c r="C82" s="106" t="s">
        <v>666</v>
      </c>
      <c r="D82" s="109">
        <v>63470.66</v>
      </c>
    </row>
    <row r="83" spans="1:4" ht="15.75" thickBot="1" x14ac:dyDescent="0.3">
      <c r="A83" s="107" t="s">
        <v>667</v>
      </c>
      <c r="B83" s="108" t="s">
        <v>668</v>
      </c>
      <c r="C83" s="106" t="s">
        <v>257</v>
      </c>
      <c r="D83" s="109">
        <v>69000</v>
      </c>
    </row>
    <row r="84" spans="1:4" ht="15.75" thickBot="1" x14ac:dyDescent="0.3">
      <c r="A84" s="107" t="s">
        <v>669</v>
      </c>
      <c r="B84" s="108" t="s">
        <v>670</v>
      </c>
      <c r="C84" s="106" t="s">
        <v>666</v>
      </c>
      <c r="D84" s="109">
        <v>87450</v>
      </c>
    </row>
    <row r="85" spans="1:4" ht="15.75" thickBot="1" x14ac:dyDescent="0.3">
      <c r="A85" s="107" t="s">
        <v>671</v>
      </c>
      <c r="B85" s="108" t="s">
        <v>552</v>
      </c>
      <c r="C85" s="106" t="s">
        <v>257</v>
      </c>
      <c r="D85" s="109">
        <v>60779.39</v>
      </c>
    </row>
    <row r="86" spans="1:4" ht="15.75" thickBot="1" x14ac:dyDescent="0.3">
      <c r="A86" s="107" t="s">
        <v>672</v>
      </c>
      <c r="B86" s="108" t="s">
        <v>565</v>
      </c>
      <c r="C86" s="106" t="s">
        <v>393</v>
      </c>
      <c r="D86" s="109">
        <v>174900</v>
      </c>
    </row>
    <row r="87" spans="1:4" ht="15.75" thickBot="1" x14ac:dyDescent="0.3">
      <c r="A87" s="107" t="s">
        <v>673</v>
      </c>
      <c r="B87" s="108" t="s">
        <v>573</v>
      </c>
      <c r="C87" s="106" t="s">
        <v>302</v>
      </c>
      <c r="D87" s="109">
        <v>45050</v>
      </c>
    </row>
    <row r="88" spans="1:4" ht="15.75" thickBot="1" x14ac:dyDescent="0.3">
      <c r="A88" s="107" t="s">
        <v>674</v>
      </c>
      <c r="B88" s="108" t="s">
        <v>660</v>
      </c>
      <c r="C88" s="106" t="s">
        <v>257</v>
      </c>
      <c r="D88" s="109">
        <v>250000</v>
      </c>
    </row>
    <row r="89" spans="1:4" ht="15.75" thickBot="1" x14ac:dyDescent="0.3">
      <c r="A89" s="107" t="s">
        <v>675</v>
      </c>
      <c r="B89" s="108" t="s">
        <v>676</v>
      </c>
      <c r="C89" s="106" t="s">
        <v>257</v>
      </c>
      <c r="D89" s="109">
        <v>232470</v>
      </c>
    </row>
    <row r="90" spans="1:4" ht="15.75" thickBot="1" x14ac:dyDescent="0.3">
      <c r="A90" s="107" t="s">
        <v>677</v>
      </c>
      <c r="B90" s="108" t="s">
        <v>678</v>
      </c>
      <c r="C90" s="106" t="s">
        <v>257</v>
      </c>
      <c r="D90" s="109">
        <v>30725.16</v>
      </c>
    </row>
    <row r="91" spans="1:4" ht="15.75" thickBot="1" x14ac:dyDescent="0.3">
      <c r="A91" s="107" t="s">
        <v>679</v>
      </c>
      <c r="B91" s="108" t="s">
        <v>562</v>
      </c>
      <c r="C91" s="106" t="s">
        <v>315</v>
      </c>
      <c r="D91" s="109">
        <v>219007.66</v>
      </c>
    </row>
    <row r="92" spans="1:4" ht="15.75" thickBot="1" x14ac:dyDescent="0.3">
      <c r="A92" s="107" t="s">
        <v>680</v>
      </c>
      <c r="B92" s="108" t="s">
        <v>681</v>
      </c>
      <c r="C92" s="106" t="s">
        <v>257</v>
      </c>
      <c r="D92" s="109">
        <v>217775.75</v>
      </c>
    </row>
    <row r="93" spans="1:4" ht="15.75" thickBot="1" x14ac:dyDescent="0.3">
      <c r="A93" s="107" t="s">
        <v>682</v>
      </c>
      <c r="B93" s="108" t="s">
        <v>585</v>
      </c>
      <c r="C93" s="106" t="s">
        <v>257</v>
      </c>
      <c r="D93" s="109">
        <v>85052.7</v>
      </c>
    </row>
    <row r="94" spans="1:4" ht="15.75" thickBot="1" x14ac:dyDescent="0.3">
      <c r="A94" s="107" t="s">
        <v>683</v>
      </c>
      <c r="B94" s="108" t="s">
        <v>684</v>
      </c>
      <c r="C94" s="106" t="s">
        <v>393</v>
      </c>
      <c r="D94" s="109">
        <v>87450</v>
      </c>
    </row>
    <row r="95" spans="1:4" ht="15.75" thickBot="1" x14ac:dyDescent="0.3">
      <c r="A95" s="107" t="s">
        <v>685</v>
      </c>
      <c r="B95" s="108" t="s">
        <v>686</v>
      </c>
      <c r="C95" s="106" t="s">
        <v>542</v>
      </c>
      <c r="D95" s="109">
        <v>15102.88</v>
      </c>
    </row>
    <row r="96" spans="1:4" ht="15.75" thickBot="1" x14ac:dyDescent="0.3">
      <c r="A96" s="107" t="s">
        <v>687</v>
      </c>
      <c r="B96" s="108" t="s">
        <v>668</v>
      </c>
      <c r="C96" s="106" t="s">
        <v>257</v>
      </c>
      <c r="D96" s="109">
        <v>87450</v>
      </c>
    </row>
    <row r="97" spans="1:4" ht="15.75" thickBot="1" x14ac:dyDescent="0.3">
      <c r="A97" s="107" t="s">
        <v>688</v>
      </c>
      <c r="B97" s="108" t="s">
        <v>571</v>
      </c>
      <c r="C97" s="106" t="s">
        <v>302</v>
      </c>
      <c r="D97" s="109">
        <v>164389.66</v>
      </c>
    </row>
    <row r="98" spans="1:4" ht="15.75" thickBot="1" x14ac:dyDescent="0.3">
      <c r="A98" s="107" t="s">
        <v>689</v>
      </c>
      <c r="B98" s="108" t="s">
        <v>571</v>
      </c>
      <c r="C98" s="106" t="s">
        <v>302</v>
      </c>
      <c r="D98" s="109">
        <v>96113.89</v>
      </c>
    </row>
    <row r="99" spans="1:4" ht="15.75" thickBot="1" x14ac:dyDescent="0.3">
      <c r="A99" s="107" t="s">
        <v>690</v>
      </c>
      <c r="B99" s="108" t="s">
        <v>652</v>
      </c>
      <c r="C99" s="106" t="s">
        <v>393</v>
      </c>
      <c r="D99" s="109">
        <v>49163.91</v>
      </c>
    </row>
    <row r="100" spans="1:4" ht="15.75" thickBot="1" x14ac:dyDescent="0.3">
      <c r="A100" s="107" t="s">
        <v>691</v>
      </c>
      <c r="B100" s="108" t="s">
        <v>652</v>
      </c>
      <c r="C100" s="106" t="s">
        <v>393</v>
      </c>
      <c r="D100" s="109">
        <v>52198.03</v>
      </c>
    </row>
    <row r="101" spans="1:4" ht="15.75" thickBot="1" x14ac:dyDescent="0.3">
      <c r="A101" s="107" t="s">
        <v>692</v>
      </c>
      <c r="B101" s="108" t="s">
        <v>652</v>
      </c>
      <c r="C101" s="106" t="s">
        <v>393</v>
      </c>
      <c r="D101" s="109">
        <v>57094.36</v>
      </c>
    </row>
    <row r="102" spans="1:4" ht="15.75" thickBot="1" x14ac:dyDescent="0.3">
      <c r="A102" s="107" t="s">
        <v>693</v>
      </c>
      <c r="B102" s="108" t="s">
        <v>694</v>
      </c>
      <c r="C102" s="106" t="s">
        <v>666</v>
      </c>
      <c r="D102" s="109">
        <v>184683.24</v>
      </c>
    </row>
    <row r="103" spans="1:4" ht="15.75" thickBot="1" x14ac:dyDescent="0.3">
      <c r="A103" s="107" t="s">
        <v>695</v>
      </c>
      <c r="B103" s="108" t="s">
        <v>696</v>
      </c>
      <c r="C103" s="106" t="s">
        <v>542</v>
      </c>
      <c r="D103" s="109">
        <v>407414.86</v>
      </c>
    </row>
    <row r="104" spans="1:4" ht="15.75" thickBot="1" x14ac:dyDescent="0.3">
      <c r="A104" s="107" t="s">
        <v>697</v>
      </c>
      <c r="B104" s="108" t="s">
        <v>656</v>
      </c>
      <c r="C104" s="106" t="s">
        <v>302</v>
      </c>
      <c r="D104" s="109">
        <v>87450</v>
      </c>
    </row>
    <row r="105" spans="1:4" ht="15.75" thickBot="1" x14ac:dyDescent="0.3">
      <c r="A105" s="107" t="s">
        <v>698</v>
      </c>
      <c r="B105" s="108" t="s">
        <v>656</v>
      </c>
      <c r="C105" s="106" t="s">
        <v>302</v>
      </c>
      <c r="D105" s="109">
        <v>87450</v>
      </c>
    </row>
    <row r="106" spans="1:4" ht="15.75" thickBot="1" x14ac:dyDescent="0.3">
      <c r="A106" s="107" t="s">
        <v>699</v>
      </c>
      <c r="B106" s="108" t="s">
        <v>700</v>
      </c>
      <c r="C106" s="106" t="s">
        <v>315</v>
      </c>
      <c r="D106" s="109">
        <v>52470</v>
      </c>
    </row>
    <row r="107" spans="1:4" ht="15.75" thickBot="1" x14ac:dyDescent="0.3">
      <c r="A107" s="107" t="s">
        <v>701</v>
      </c>
      <c r="B107" s="108" t="s">
        <v>654</v>
      </c>
      <c r="C107" s="106" t="s">
        <v>257</v>
      </c>
      <c r="D107" s="109">
        <v>63054.96</v>
      </c>
    </row>
    <row r="108" spans="1:4" ht="15.75" thickBot="1" x14ac:dyDescent="0.3">
      <c r="A108" s="107" t="s">
        <v>702</v>
      </c>
      <c r="B108" s="108" t="s">
        <v>660</v>
      </c>
      <c r="C108" s="106" t="s">
        <v>257</v>
      </c>
      <c r="D108" s="109">
        <v>141386.45000000001</v>
      </c>
    </row>
    <row r="109" spans="1:4" ht="15.75" thickBot="1" x14ac:dyDescent="0.3">
      <c r="A109" s="107" t="s">
        <v>703</v>
      </c>
      <c r="B109" s="108" t="s">
        <v>631</v>
      </c>
      <c r="C109" s="106" t="s">
        <v>393</v>
      </c>
      <c r="D109" s="109">
        <v>2429.4899999999998</v>
      </c>
    </row>
    <row r="110" spans="1:4" ht="15.75" thickBot="1" x14ac:dyDescent="0.3">
      <c r="A110" s="107" t="s">
        <v>704</v>
      </c>
      <c r="B110" s="108" t="s">
        <v>705</v>
      </c>
      <c r="C110" s="106" t="s">
        <v>302</v>
      </c>
      <c r="D110" s="109">
        <v>174439.92</v>
      </c>
    </row>
    <row r="111" spans="1:4" ht="15.75" thickBot="1" x14ac:dyDescent="0.3">
      <c r="A111" s="107" t="s">
        <v>706</v>
      </c>
      <c r="B111" s="108" t="s">
        <v>562</v>
      </c>
      <c r="C111" s="106" t="s">
        <v>315</v>
      </c>
      <c r="D111" s="109">
        <v>401495.2</v>
      </c>
    </row>
    <row r="112" spans="1:4" ht="15.75" thickBot="1" x14ac:dyDescent="0.3">
      <c r="A112" s="107" t="s">
        <v>707</v>
      </c>
      <c r="B112" s="108" t="s">
        <v>393</v>
      </c>
      <c r="C112" s="106" t="s">
        <v>393</v>
      </c>
      <c r="D112" s="109">
        <v>99176.47</v>
      </c>
    </row>
    <row r="113" spans="1:4" ht="15.75" thickBot="1" x14ac:dyDescent="0.3">
      <c r="A113" s="107" t="s">
        <v>708</v>
      </c>
      <c r="B113" s="108" t="s">
        <v>639</v>
      </c>
      <c r="C113" s="106" t="s">
        <v>302</v>
      </c>
      <c r="D113" s="109">
        <v>33258.300000000003</v>
      </c>
    </row>
    <row r="114" spans="1:4" ht="15.75" thickBot="1" x14ac:dyDescent="0.3">
      <c r="A114" s="107" t="s">
        <v>709</v>
      </c>
      <c r="B114" s="108" t="s">
        <v>710</v>
      </c>
      <c r="C114" s="106" t="s">
        <v>257</v>
      </c>
      <c r="D114" s="109">
        <v>48163</v>
      </c>
    </row>
    <row r="115" spans="1:4" ht="15.75" thickBot="1" x14ac:dyDescent="0.3">
      <c r="A115" s="107" t="s">
        <v>711</v>
      </c>
      <c r="B115" s="108" t="s">
        <v>581</v>
      </c>
      <c r="C115" s="106" t="s">
        <v>542</v>
      </c>
      <c r="D115" s="109">
        <v>126928.99</v>
      </c>
    </row>
    <row r="116" spans="1:4" ht="15.75" thickBot="1" x14ac:dyDescent="0.3">
      <c r="A116" s="107" t="s">
        <v>712</v>
      </c>
      <c r="B116" s="108" t="s">
        <v>393</v>
      </c>
      <c r="C116" s="106" t="s">
        <v>393</v>
      </c>
      <c r="D116" s="109">
        <v>86390.39</v>
      </c>
    </row>
    <row r="117" spans="1:4" ht="15.75" thickBot="1" x14ac:dyDescent="0.3">
      <c r="A117" s="107" t="s">
        <v>713</v>
      </c>
      <c r="B117" s="108" t="s">
        <v>393</v>
      </c>
      <c r="C117" s="106" t="s">
        <v>393</v>
      </c>
      <c r="D117" s="109">
        <v>65354.42</v>
      </c>
    </row>
    <row r="118" spans="1:4" ht="15.75" thickBot="1" x14ac:dyDescent="0.3">
      <c r="A118" s="107" t="s">
        <v>714</v>
      </c>
      <c r="B118" s="108" t="s">
        <v>585</v>
      </c>
      <c r="C118" s="106" t="s">
        <v>257</v>
      </c>
      <c r="D118" s="109">
        <v>292294.95</v>
      </c>
    </row>
    <row r="119" spans="1:4" ht="15.75" thickBot="1" x14ac:dyDescent="0.3">
      <c r="A119" s="107" t="s">
        <v>715</v>
      </c>
      <c r="B119" s="108" t="s">
        <v>393</v>
      </c>
      <c r="C119" s="106" t="s">
        <v>393</v>
      </c>
      <c r="D119" s="109">
        <v>67750.78</v>
      </c>
    </row>
    <row r="120" spans="1:4" ht="15.75" thickBot="1" x14ac:dyDescent="0.3">
      <c r="A120" s="107" t="s">
        <v>716</v>
      </c>
      <c r="B120" s="108" t="s">
        <v>637</v>
      </c>
      <c r="C120" s="106" t="s">
        <v>393</v>
      </c>
      <c r="D120" s="109">
        <v>67686.63</v>
      </c>
    </row>
    <row r="121" spans="1:4" ht="15.75" thickBot="1" x14ac:dyDescent="0.3">
      <c r="A121" s="107" t="s">
        <v>717</v>
      </c>
      <c r="B121" s="108" t="s">
        <v>676</v>
      </c>
      <c r="C121" s="106" t="s">
        <v>257</v>
      </c>
      <c r="D121" s="109">
        <v>354616.41</v>
      </c>
    </row>
    <row r="122" spans="1:4" ht="15.75" thickBot="1" x14ac:dyDescent="0.3">
      <c r="A122" s="107" t="s">
        <v>718</v>
      </c>
      <c r="B122" s="108" t="s">
        <v>676</v>
      </c>
      <c r="C122" s="106" t="s">
        <v>257</v>
      </c>
      <c r="D122" s="109">
        <v>78907.789999999994</v>
      </c>
    </row>
    <row r="123" spans="1:4" ht="15.75" thickBot="1" x14ac:dyDescent="0.3">
      <c r="A123" s="107" t="s">
        <v>719</v>
      </c>
      <c r="B123" s="108" t="s">
        <v>393</v>
      </c>
      <c r="C123" s="106" t="s">
        <v>393</v>
      </c>
      <c r="D123" s="109">
        <v>87450</v>
      </c>
    </row>
    <row r="124" spans="1:4" ht="15.75" thickBot="1" x14ac:dyDescent="0.3">
      <c r="A124" s="107" t="s">
        <v>720</v>
      </c>
      <c r="B124" s="108" t="s">
        <v>393</v>
      </c>
      <c r="C124" s="106" t="s">
        <v>393</v>
      </c>
      <c r="D124" s="109">
        <v>87450</v>
      </c>
    </row>
    <row r="125" spans="1:4" ht="15.75" thickBot="1" x14ac:dyDescent="0.3">
      <c r="A125" s="107" t="s">
        <v>721</v>
      </c>
      <c r="B125" s="108" t="s">
        <v>569</v>
      </c>
      <c r="C125" s="106" t="s">
        <v>257</v>
      </c>
      <c r="D125" s="109">
        <v>184346.23999999999</v>
      </c>
    </row>
    <row r="126" spans="1:4" ht="15.75" thickBot="1" x14ac:dyDescent="0.3">
      <c r="A126" s="107" t="s">
        <v>722</v>
      </c>
      <c r="B126" s="108" t="s">
        <v>681</v>
      </c>
      <c r="C126" s="106" t="s">
        <v>257</v>
      </c>
      <c r="D126" s="109">
        <v>87450</v>
      </c>
    </row>
    <row r="127" spans="1:4" ht="15.75" thickBot="1" x14ac:dyDescent="0.3">
      <c r="A127" s="107" t="s">
        <v>723</v>
      </c>
      <c r="B127" s="108" t="s">
        <v>724</v>
      </c>
      <c r="C127" s="106" t="s">
        <v>666</v>
      </c>
      <c r="D127" s="109">
        <v>57089.35</v>
      </c>
    </row>
    <row r="128" spans="1:4" ht="15.75" thickBot="1" x14ac:dyDescent="0.3">
      <c r="A128" s="107" t="s">
        <v>725</v>
      </c>
      <c r="B128" s="108" t="s">
        <v>684</v>
      </c>
      <c r="C128" s="106" t="s">
        <v>393</v>
      </c>
      <c r="D128" s="109">
        <v>337523.17</v>
      </c>
    </row>
    <row r="129" spans="1:4" ht="15.75" thickBot="1" x14ac:dyDescent="0.3">
      <c r="A129" s="107" t="s">
        <v>726</v>
      </c>
      <c r="B129" s="108" t="s">
        <v>684</v>
      </c>
      <c r="C129" s="106" t="s">
        <v>393</v>
      </c>
      <c r="D129" s="109">
        <v>500000</v>
      </c>
    </row>
    <row r="130" spans="1:4" ht="15.75" thickBot="1" x14ac:dyDescent="0.3">
      <c r="A130" s="107" t="s">
        <v>727</v>
      </c>
      <c r="B130" s="108" t="s">
        <v>728</v>
      </c>
      <c r="C130" s="106" t="s">
        <v>302</v>
      </c>
      <c r="D130" s="109">
        <v>77874.570000000007</v>
      </c>
    </row>
    <row r="131" spans="1:4" ht="15.75" thickBot="1" x14ac:dyDescent="0.3">
      <c r="A131" s="107" t="s">
        <v>729</v>
      </c>
      <c r="B131" s="108" t="s">
        <v>654</v>
      </c>
      <c r="C131" s="106" t="s">
        <v>257</v>
      </c>
      <c r="D131" s="109">
        <v>57312.71</v>
      </c>
    </row>
    <row r="132" spans="1:4" ht="15.75" thickBot="1" x14ac:dyDescent="0.3">
      <c r="A132" s="107" t="s">
        <v>730</v>
      </c>
      <c r="B132" s="108" t="s">
        <v>654</v>
      </c>
      <c r="C132" s="106" t="s">
        <v>257</v>
      </c>
      <c r="D132" s="109">
        <v>84757.28</v>
      </c>
    </row>
    <row r="133" spans="1:4" ht="15.75" thickBot="1" x14ac:dyDescent="0.3">
      <c r="A133" s="107" t="s">
        <v>731</v>
      </c>
      <c r="B133" s="108" t="s">
        <v>654</v>
      </c>
      <c r="C133" s="106" t="s">
        <v>257</v>
      </c>
      <c r="D133" s="109">
        <v>87450</v>
      </c>
    </row>
    <row r="134" spans="1:4" ht="15.75" thickBot="1" x14ac:dyDescent="0.3">
      <c r="A134" s="107" t="s">
        <v>732</v>
      </c>
      <c r="B134" s="108" t="s">
        <v>733</v>
      </c>
      <c r="C134" s="106" t="s">
        <v>393</v>
      </c>
      <c r="D134" s="109">
        <v>87448.11</v>
      </c>
    </row>
    <row r="135" spans="1:4" ht="15.75" thickBot="1" x14ac:dyDescent="0.3">
      <c r="A135" s="107" t="s">
        <v>734</v>
      </c>
      <c r="B135" s="108" t="s">
        <v>733</v>
      </c>
      <c r="C135" s="106" t="s">
        <v>393</v>
      </c>
      <c r="D135" s="109">
        <v>87447.12</v>
      </c>
    </row>
    <row r="136" spans="1:4" ht="15.75" thickBot="1" x14ac:dyDescent="0.3">
      <c r="A136" s="107" t="s">
        <v>735</v>
      </c>
      <c r="B136" s="108" t="s">
        <v>605</v>
      </c>
      <c r="C136" s="106" t="s">
        <v>393</v>
      </c>
      <c r="D136" s="109">
        <v>140453.41</v>
      </c>
    </row>
    <row r="137" spans="1:4" ht="15.75" thickBot="1" x14ac:dyDescent="0.3">
      <c r="A137" s="107" t="s">
        <v>736</v>
      </c>
      <c r="B137" s="108" t="s">
        <v>560</v>
      </c>
      <c r="C137" s="106" t="s">
        <v>257</v>
      </c>
      <c r="D137" s="109">
        <v>87288.84</v>
      </c>
    </row>
    <row r="138" spans="1:4" ht="15.75" thickBot="1" x14ac:dyDescent="0.3">
      <c r="A138" s="107" t="s">
        <v>737</v>
      </c>
      <c r="B138" s="108" t="s">
        <v>738</v>
      </c>
      <c r="C138" s="106" t="s">
        <v>542</v>
      </c>
      <c r="D138" s="109">
        <v>87450</v>
      </c>
    </row>
    <row r="139" spans="1:4" ht="15.75" thickBot="1" x14ac:dyDescent="0.3">
      <c r="A139" s="107" t="s">
        <v>739</v>
      </c>
      <c r="B139" s="108" t="s">
        <v>738</v>
      </c>
      <c r="C139" s="106" t="s">
        <v>542</v>
      </c>
      <c r="D139" s="109">
        <v>329366.58</v>
      </c>
    </row>
    <row r="140" spans="1:4" ht="15.75" thickBot="1" x14ac:dyDescent="0.3">
      <c r="A140" s="107" t="s">
        <v>740</v>
      </c>
      <c r="B140" s="108" t="s">
        <v>741</v>
      </c>
      <c r="C140" s="106" t="s">
        <v>302</v>
      </c>
      <c r="D140" s="109">
        <v>85065</v>
      </c>
    </row>
    <row r="141" spans="1:4" ht="15.75" thickBot="1" x14ac:dyDescent="0.3">
      <c r="A141" s="107" t="s">
        <v>742</v>
      </c>
      <c r="B141" s="108" t="s">
        <v>585</v>
      </c>
      <c r="C141" s="106" t="s">
        <v>257</v>
      </c>
      <c r="D141" s="109">
        <v>293297.28000000003</v>
      </c>
    </row>
    <row r="142" spans="1:4" ht="15.75" thickBot="1" x14ac:dyDescent="0.3">
      <c r="A142" s="107" t="s">
        <v>743</v>
      </c>
      <c r="B142" s="108" t="s">
        <v>656</v>
      </c>
      <c r="C142" s="106" t="s">
        <v>302</v>
      </c>
      <c r="D142" s="109">
        <v>500000</v>
      </c>
    </row>
    <row r="143" spans="1:4" ht="15.75" thickBot="1" x14ac:dyDescent="0.3">
      <c r="A143" s="107" t="s">
        <v>744</v>
      </c>
      <c r="B143" s="108" t="s">
        <v>393</v>
      </c>
      <c r="C143" s="106" t="s">
        <v>393</v>
      </c>
      <c r="D143" s="109">
        <v>85065</v>
      </c>
    </row>
    <row r="144" spans="1:4" ht="15.75" thickBot="1" x14ac:dyDescent="0.3">
      <c r="A144" s="107" t="s">
        <v>745</v>
      </c>
      <c r="B144" s="108" t="s">
        <v>746</v>
      </c>
      <c r="C144" s="106" t="s">
        <v>315</v>
      </c>
      <c r="D144" s="109">
        <v>7452.52</v>
      </c>
    </row>
    <row r="145" spans="1:4" ht="15.75" thickBot="1" x14ac:dyDescent="0.3">
      <c r="A145" s="107" t="s">
        <v>747</v>
      </c>
      <c r="B145" s="108" t="s">
        <v>748</v>
      </c>
      <c r="C145" s="106" t="s">
        <v>542</v>
      </c>
      <c r="D145" s="109">
        <v>58736.19</v>
      </c>
    </row>
    <row r="146" spans="1:4" ht="15.75" thickBot="1" x14ac:dyDescent="0.3">
      <c r="A146" s="107" t="s">
        <v>749</v>
      </c>
      <c r="B146" s="108" t="s">
        <v>746</v>
      </c>
      <c r="C146" s="106" t="s">
        <v>315</v>
      </c>
      <c r="D146" s="109">
        <v>149650.47</v>
      </c>
    </row>
    <row r="147" spans="1:4" ht="15.75" thickBot="1" x14ac:dyDescent="0.3">
      <c r="A147" s="107" t="s">
        <v>750</v>
      </c>
      <c r="B147" s="108" t="s">
        <v>544</v>
      </c>
      <c r="C147" s="106" t="s">
        <v>393</v>
      </c>
      <c r="D147" s="109">
        <v>87450</v>
      </c>
    </row>
    <row r="148" spans="1:4" ht="15.75" thickBot="1" x14ac:dyDescent="0.3">
      <c r="A148" s="107" t="s">
        <v>751</v>
      </c>
      <c r="B148" s="108" t="s">
        <v>544</v>
      </c>
      <c r="C148" s="106" t="s">
        <v>393</v>
      </c>
      <c r="D148" s="109">
        <v>87450</v>
      </c>
    </row>
    <row r="149" spans="1:4" ht="15.75" thickBot="1" x14ac:dyDescent="0.3">
      <c r="A149" s="107" t="s">
        <v>752</v>
      </c>
      <c r="B149" s="108" t="s">
        <v>753</v>
      </c>
      <c r="C149" s="106" t="s">
        <v>302</v>
      </c>
      <c r="D149" s="109">
        <v>163885.60999999999</v>
      </c>
    </row>
    <row r="150" spans="1:4" ht="15.75" thickBot="1" x14ac:dyDescent="0.3">
      <c r="A150" s="107" t="s">
        <v>754</v>
      </c>
      <c r="B150" s="108" t="s">
        <v>585</v>
      </c>
      <c r="C150" s="106" t="s">
        <v>257</v>
      </c>
      <c r="D150" s="109">
        <v>231525.34</v>
      </c>
    </row>
    <row r="151" spans="1:4" ht="15.75" thickBot="1" x14ac:dyDescent="0.3">
      <c r="A151" s="107" t="s">
        <v>755</v>
      </c>
      <c r="B151" s="108" t="s">
        <v>756</v>
      </c>
      <c r="C151" s="106" t="s">
        <v>302</v>
      </c>
      <c r="D151" s="109">
        <v>87450</v>
      </c>
    </row>
    <row r="152" spans="1:4" ht="15.75" thickBot="1" x14ac:dyDescent="0.3">
      <c r="A152" s="107" t="s">
        <v>757</v>
      </c>
      <c r="B152" s="108" t="s">
        <v>756</v>
      </c>
      <c r="C152" s="106" t="s">
        <v>302</v>
      </c>
      <c r="D152" s="109">
        <v>132064.09</v>
      </c>
    </row>
    <row r="153" spans="1:4" ht="15.75" thickBot="1" x14ac:dyDescent="0.3">
      <c r="A153" s="107" t="s">
        <v>758</v>
      </c>
      <c r="B153" s="108" t="s">
        <v>759</v>
      </c>
      <c r="C153" s="106" t="s">
        <v>666</v>
      </c>
      <c r="D153" s="109">
        <v>153604.18</v>
      </c>
    </row>
    <row r="154" spans="1:4" ht="15.75" thickBot="1" x14ac:dyDescent="0.3">
      <c r="A154" s="107" t="s">
        <v>760</v>
      </c>
      <c r="B154" s="108" t="s">
        <v>585</v>
      </c>
      <c r="C154" s="106" t="s">
        <v>257</v>
      </c>
      <c r="D154" s="109">
        <v>500000</v>
      </c>
    </row>
    <row r="155" spans="1:4" ht="15.75" thickBot="1" x14ac:dyDescent="0.3">
      <c r="A155" s="107" t="s">
        <v>761</v>
      </c>
      <c r="B155" s="108" t="s">
        <v>605</v>
      </c>
      <c r="C155" s="106" t="s">
        <v>393</v>
      </c>
      <c r="D155" s="109">
        <v>87450</v>
      </c>
    </row>
    <row r="156" spans="1:4" ht="15.75" thickBot="1" x14ac:dyDescent="0.3">
      <c r="A156" s="107" t="s">
        <v>762</v>
      </c>
      <c r="B156" s="108" t="s">
        <v>763</v>
      </c>
      <c r="C156" s="106" t="s">
        <v>542</v>
      </c>
      <c r="D156" s="109">
        <v>86045.9</v>
      </c>
    </row>
    <row r="157" spans="1:4" ht="15.75" thickBot="1" x14ac:dyDescent="0.3">
      <c r="A157" s="107" t="s">
        <v>764</v>
      </c>
      <c r="B157" s="108" t="s">
        <v>765</v>
      </c>
      <c r="C157" s="106" t="s">
        <v>257</v>
      </c>
      <c r="D157" s="109">
        <v>162387.65</v>
      </c>
    </row>
    <row r="158" spans="1:4" ht="15.75" thickBot="1" x14ac:dyDescent="0.3">
      <c r="A158" s="107" t="s">
        <v>766</v>
      </c>
      <c r="B158" s="108" t="s">
        <v>393</v>
      </c>
      <c r="C158" s="106" t="s">
        <v>393</v>
      </c>
      <c r="D158" s="109">
        <v>161210.25</v>
      </c>
    </row>
    <row r="159" spans="1:4" ht="15.75" thickBot="1" x14ac:dyDescent="0.3">
      <c r="A159" s="107" t="s">
        <v>767</v>
      </c>
      <c r="B159" s="108" t="s">
        <v>656</v>
      </c>
      <c r="C159" s="106" t="s">
        <v>302</v>
      </c>
      <c r="D159" s="109">
        <v>58814.22</v>
      </c>
    </row>
    <row r="160" spans="1:4" ht="15.75" thickBot="1" x14ac:dyDescent="0.3">
      <c r="A160" s="107" t="s">
        <v>768</v>
      </c>
      <c r="B160" s="108" t="s">
        <v>656</v>
      </c>
      <c r="C160" s="106" t="s">
        <v>302</v>
      </c>
      <c r="D160" s="109">
        <v>87450</v>
      </c>
    </row>
    <row r="161" spans="1:4" ht="15.75" thickBot="1" x14ac:dyDescent="0.3">
      <c r="A161" s="107" t="s">
        <v>769</v>
      </c>
      <c r="B161" s="108" t="s">
        <v>639</v>
      </c>
      <c r="C161" s="106" t="s">
        <v>302</v>
      </c>
      <c r="D161" s="109">
        <v>42239.37</v>
      </c>
    </row>
    <row r="162" spans="1:4" ht="15.75" thickBot="1" x14ac:dyDescent="0.3">
      <c r="A162" s="107" t="s">
        <v>770</v>
      </c>
      <c r="B162" s="108" t="s">
        <v>656</v>
      </c>
      <c r="C162" s="106" t="s">
        <v>302</v>
      </c>
      <c r="D162" s="109">
        <v>195441</v>
      </c>
    </row>
    <row r="163" spans="1:4" ht="15.75" thickBot="1" x14ac:dyDescent="0.3">
      <c r="A163" s="107" t="s">
        <v>771</v>
      </c>
      <c r="B163" s="108" t="s">
        <v>772</v>
      </c>
      <c r="C163" s="106" t="s">
        <v>393</v>
      </c>
      <c r="D163" s="109">
        <v>73924.77</v>
      </c>
    </row>
    <row r="164" spans="1:4" x14ac:dyDescent="0.25">
      <c r="A164" s="108" t="s">
        <v>773</v>
      </c>
      <c r="B164" s="108" t="s">
        <v>393</v>
      </c>
      <c r="C164" s="106" t="s">
        <v>393</v>
      </c>
      <c r="D164" s="109">
        <v>54279.95</v>
      </c>
    </row>
    <row r="165" spans="1:4" x14ac:dyDescent="0.25">
      <c r="A165" s="108" t="s">
        <v>774</v>
      </c>
      <c r="B165" s="108" t="s">
        <v>393</v>
      </c>
      <c r="C165" s="106" t="s">
        <v>393</v>
      </c>
      <c r="D165" s="109">
        <v>72470.83</v>
      </c>
    </row>
    <row r="166" spans="1:4" ht="15.75" thickBot="1" x14ac:dyDescent="0.3">
      <c r="A166" s="107" t="s">
        <v>775</v>
      </c>
      <c r="B166" s="108" t="s">
        <v>560</v>
      </c>
      <c r="C166" s="106" t="s">
        <v>257</v>
      </c>
      <c r="D166" s="109">
        <v>140000</v>
      </c>
    </row>
    <row r="167" spans="1:4" ht="15.75" thickBot="1" x14ac:dyDescent="0.3">
      <c r="A167" s="107" t="s">
        <v>776</v>
      </c>
      <c r="B167" s="108" t="s">
        <v>777</v>
      </c>
      <c r="C167" s="106" t="s">
        <v>302</v>
      </c>
      <c r="D167" s="109">
        <v>11024</v>
      </c>
    </row>
    <row r="168" spans="1:4" ht="15.75" thickBot="1" x14ac:dyDescent="0.3">
      <c r="A168" s="107" t="s">
        <v>778</v>
      </c>
      <c r="B168" s="108" t="s">
        <v>550</v>
      </c>
      <c r="C168" s="106" t="s">
        <v>302</v>
      </c>
      <c r="D168" s="109">
        <v>220000</v>
      </c>
    </row>
    <row r="169" spans="1:4" ht="15.75" thickBot="1" x14ac:dyDescent="0.3">
      <c r="A169" s="107" t="s">
        <v>779</v>
      </c>
      <c r="B169" s="108" t="s">
        <v>623</v>
      </c>
      <c r="C169" s="106" t="s">
        <v>315</v>
      </c>
      <c r="D169" s="109">
        <v>250000</v>
      </c>
    </row>
    <row r="170" spans="1:4" ht="15.75" thickBot="1" x14ac:dyDescent="0.3">
      <c r="A170" s="107" t="s">
        <v>779</v>
      </c>
      <c r="B170" s="108" t="s">
        <v>635</v>
      </c>
      <c r="C170" s="106" t="s">
        <v>393</v>
      </c>
      <c r="D170" s="109">
        <v>239750.56</v>
      </c>
    </row>
    <row r="171" spans="1:4" ht="15.75" thickBot="1" x14ac:dyDescent="0.3">
      <c r="A171" s="107" t="s">
        <v>779</v>
      </c>
      <c r="B171" s="108" t="s">
        <v>645</v>
      </c>
      <c r="C171" s="106" t="s">
        <v>393</v>
      </c>
      <c r="D171" s="109">
        <v>51827.4</v>
      </c>
    </row>
    <row r="172" spans="1:4" ht="15.75" thickBot="1" x14ac:dyDescent="0.3">
      <c r="A172" s="107" t="s">
        <v>780</v>
      </c>
      <c r="B172" s="108" t="s">
        <v>393</v>
      </c>
      <c r="C172" s="106" t="s">
        <v>393</v>
      </c>
      <c r="D172" s="109">
        <v>83851.3</v>
      </c>
    </row>
    <row r="173" spans="1:4" ht="15.75" thickBot="1" x14ac:dyDescent="0.3">
      <c r="A173" s="107" t="s">
        <v>781</v>
      </c>
      <c r="B173" s="108" t="s">
        <v>585</v>
      </c>
      <c r="C173" s="106" t="s">
        <v>257</v>
      </c>
      <c r="D173" s="109">
        <v>50769.93</v>
      </c>
    </row>
    <row r="174" spans="1:4" ht="15.75" thickBot="1" x14ac:dyDescent="0.3">
      <c r="A174" s="107" t="s">
        <v>782</v>
      </c>
      <c r="B174" s="108" t="s">
        <v>550</v>
      </c>
      <c r="C174" s="106" t="s">
        <v>302</v>
      </c>
      <c r="D174" s="109">
        <v>65190</v>
      </c>
    </row>
    <row r="175" spans="1:4" ht="15.75" thickBot="1" x14ac:dyDescent="0.3">
      <c r="A175" s="107" t="s">
        <v>783</v>
      </c>
      <c r="B175" s="108" t="s">
        <v>585</v>
      </c>
      <c r="C175" s="106" t="s">
        <v>257</v>
      </c>
      <c r="D175" s="109">
        <v>36751.089999999997</v>
      </c>
    </row>
    <row r="176" spans="1:4" ht="15.75" thickBot="1" x14ac:dyDescent="0.3">
      <c r="A176" s="107" t="s">
        <v>784</v>
      </c>
      <c r="B176" s="108" t="s">
        <v>393</v>
      </c>
      <c r="C176" s="106" t="s">
        <v>393</v>
      </c>
      <c r="D176" s="109">
        <v>46889.1</v>
      </c>
    </row>
    <row r="177" spans="1:4" x14ac:dyDescent="0.25">
      <c r="A177" s="108" t="s">
        <v>785</v>
      </c>
      <c r="B177" s="108" t="s">
        <v>585</v>
      </c>
      <c r="C177" s="106" t="s">
        <v>257</v>
      </c>
      <c r="D177" s="109">
        <v>94991.71</v>
      </c>
    </row>
    <row r="178" spans="1:4" ht="15.75" thickBot="1" x14ac:dyDescent="0.3">
      <c r="A178" s="107" t="s">
        <v>786</v>
      </c>
      <c r="B178" s="108" t="s">
        <v>585</v>
      </c>
      <c r="C178" s="106" t="s">
        <v>257</v>
      </c>
      <c r="D178" s="109">
        <v>26214.39</v>
      </c>
    </row>
    <row r="179" spans="1:4" ht="15.75" thickBot="1" x14ac:dyDescent="0.3">
      <c r="A179" s="107" t="s">
        <v>787</v>
      </c>
      <c r="B179" s="108" t="s">
        <v>393</v>
      </c>
      <c r="C179" s="106" t="s">
        <v>393</v>
      </c>
      <c r="D179" s="109">
        <v>104170.14</v>
      </c>
    </row>
    <row r="180" spans="1:4" ht="15.75" thickBot="1" x14ac:dyDescent="0.3">
      <c r="A180" s="107" t="s">
        <v>788</v>
      </c>
      <c r="B180" s="108" t="s">
        <v>393</v>
      </c>
      <c r="C180" s="106" t="s">
        <v>393</v>
      </c>
      <c r="D180" s="109">
        <v>192145.13</v>
      </c>
    </row>
    <row r="181" spans="1:4" ht="15.75" thickBot="1" x14ac:dyDescent="0.3">
      <c r="A181" s="107" t="s">
        <v>789</v>
      </c>
      <c r="B181" s="108" t="s">
        <v>585</v>
      </c>
      <c r="C181" s="106" t="s">
        <v>257</v>
      </c>
      <c r="D181" s="109">
        <v>71487.929999999993</v>
      </c>
    </row>
    <row r="182" spans="1:4" ht="15.75" thickBot="1" x14ac:dyDescent="0.3">
      <c r="A182" s="107" t="s">
        <v>790</v>
      </c>
      <c r="B182" s="108" t="s">
        <v>791</v>
      </c>
      <c r="C182" s="106" t="s">
        <v>315</v>
      </c>
      <c r="D182" s="109">
        <v>39000</v>
      </c>
    </row>
    <row r="183" spans="1:4" ht="15.75" thickBot="1" x14ac:dyDescent="0.3">
      <c r="A183" s="107" t="s">
        <v>790</v>
      </c>
      <c r="B183" s="108" t="s">
        <v>756</v>
      </c>
      <c r="C183" s="106" t="s">
        <v>302</v>
      </c>
      <c r="D183" s="109">
        <v>127200</v>
      </c>
    </row>
    <row r="184" spans="1:4" ht="15.75" thickBot="1" x14ac:dyDescent="0.3">
      <c r="A184" s="107" t="s">
        <v>792</v>
      </c>
      <c r="B184" s="108" t="s">
        <v>793</v>
      </c>
      <c r="C184" s="106" t="s">
        <v>393</v>
      </c>
      <c r="D184" s="109">
        <v>95400</v>
      </c>
    </row>
    <row r="185" spans="1:4" ht="15.75" thickBot="1" x14ac:dyDescent="0.3">
      <c r="A185" s="107" t="s">
        <v>794</v>
      </c>
      <c r="B185" s="108" t="s">
        <v>393</v>
      </c>
      <c r="C185" s="106" t="s">
        <v>393</v>
      </c>
      <c r="D185" s="109">
        <v>87450</v>
      </c>
    </row>
    <row r="186" spans="1:4" ht="15.75" thickBot="1" x14ac:dyDescent="0.3">
      <c r="A186" s="107" t="s">
        <v>795</v>
      </c>
      <c r="B186" s="108" t="s">
        <v>678</v>
      </c>
      <c r="C186" s="106" t="s">
        <v>257</v>
      </c>
      <c r="D186" s="109">
        <v>58219.6</v>
      </c>
    </row>
    <row r="187" spans="1:4" ht="15.75" thickBot="1" x14ac:dyDescent="0.3">
      <c r="A187" s="107" t="s">
        <v>796</v>
      </c>
      <c r="B187" s="108" t="s">
        <v>544</v>
      </c>
      <c r="C187" s="106" t="s">
        <v>393</v>
      </c>
      <c r="D187" s="109">
        <v>46802.879999999997</v>
      </c>
    </row>
    <row r="188" spans="1:4" ht="15.75" thickBot="1" x14ac:dyDescent="0.3">
      <c r="A188" s="107" t="s">
        <v>797</v>
      </c>
      <c r="B188" s="108" t="s">
        <v>772</v>
      </c>
      <c r="C188" s="106" t="s">
        <v>393</v>
      </c>
      <c r="D188" s="109">
        <v>86640.08</v>
      </c>
    </row>
    <row r="189" spans="1:4" ht="15.75" thickBot="1" x14ac:dyDescent="0.3">
      <c r="A189" s="107" t="s">
        <v>798</v>
      </c>
      <c r="B189" s="108" t="s">
        <v>772</v>
      </c>
      <c r="C189" s="106" t="s">
        <v>393</v>
      </c>
      <c r="D189" s="109">
        <v>86947.24</v>
      </c>
    </row>
    <row r="190" spans="1:4" ht="15.75" thickBot="1" x14ac:dyDescent="0.3">
      <c r="A190" s="107" t="s">
        <v>799</v>
      </c>
      <c r="B190" s="108" t="s">
        <v>550</v>
      </c>
      <c r="C190" s="106" t="s">
        <v>302</v>
      </c>
      <c r="D190" s="109">
        <v>86472.14</v>
      </c>
    </row>
    <row r="191" spans="1:4" ht="15.75" thickBot="1" x14ac:dyDescent="0.3">
      <c r="A191" s="107" t="s">
        <v>800</v>
      </c>
      <c r="B191" s="108" t="s">
        <v>550</v>
      </c>
      <c r="C191" s="106" t="s">
        <v>302</v>
      </c>
      <c r="D191" s="109">
        <v>56727.07</v>
      </c>
    </row>
    <row r="192" spans="1:4" ht="15.75" thickBot="1" x14ac:dyDescent="0.3">
      <c r="A192" s="107" t="s">
        <v>801</v>
      </c>
      <c r="B192" s="108" t="s">
        <v>393</v>
      </c>
      <c r="C192" s="106" t="s">
        <v>393</v>
      </c>
      <c r="D192" s="109">
        <v>102025</v>
      </c>
    </row>
    <row r="193" spans="1:4" ht="15.75" thickBot="1" x14ac:dyDescent="0.3">
      <c r="A193" s="107" t="s">
        <v>802</v>
      </c>
      <c r="B193" s="108" t="s">
        <v>491</v>
      </c>
      <c r="C193" s="106" t="s">
        <v>666</v>
      </c>
      <c r="D193" s="109">
        <v>300000</v>
      </c>
    </row>
    <row r="194" spans="1:4" ht="15.75" thickBot="1" x14ac:dyDescent="0.3">
      <c r="A194" s="107" t="s">
        <v>803</v>
      </c>
      <c r="B194" s="108" t="s">
        <v>393</v>
      </c>
      <c r="C194" s="106" t="s">
        <v>393</v>
      </c>
      <c r="D194" s="109">
        <v>67874.490000000005</v>
      </c>
    </row>
    <row r="195" spans="1:4" x14ac:dyDescent="0.25">
      <c r="A195" s="108" t="s">
        <v>804</v>
      </c>
      <c r="B195" s="108" t="s">
        <v>656</v>
      </c>
      <c r="C195" s="106" t="s">
        <v>302</v>
      </c>
      <c r="D195" s="109">
        <v>304824.59000000003</v>
      </c>
    </row>
    <row r="196" spans="1:4" x14ac:dyDescent="0.25">
      <c r="A196" s="108" t="s">
        <v>805</v>
      </c>
      <c r="B196" s="108" t="s">
        <v>585</v>
      </c>
      <c r="C196" s="106" t="s">
        <v>257</v>
      </c>
      <c r="D196" s="109">
        <v>500000</v>
      </c>
    </row>
    <row r="197" spans="1:4" x14ac:dyDescent="0.25">
      <c r="A197" s="108" t="s">
        <v>806</v>
      </c>
      <c r="B197" s="108" t="s">
        <v>807</v>
      </c>
      <c r="C197" s="106" t="s">
        <v>257</v>
      </c>
      <c r="D197" s="109">
        <v>70915.16</v>
      </c>
    </row>
    <row r="198" spans="1:4" x14ac:dyDescent="0.25">
      <c r="A198" s="108" t="s">
        <v>808</v>
      </c>
      <c r="B198" s="108" t="s">
        <v>579</v>
      </c>
      <c r="C198" s="106" t="s">
        <v>302</v>
      </c>
      <c r="D198" s="109">
        <v>145739.09</v>
      </c>
    </row>
    <row r="199" spans="1:4" x14ac:dyDescent="0.25">
      <c r="A199" s="108" t="s">
        <v>809</v>
      </c>
      <c r="B199" s="108" t="s">
        <v>560</v>
      </c>
      <c r="C199" s="106" t="s">
        <v>257</v>
      </c>
      <c r="D199" s="109">
        <v>87450</v>
      </c>
    </row>
    <row r="200" spans="1:4" x14ac:dyDescent="0.25">
      <c r="A200" s="108" t="s">
        <v>810</v>
      </c>
      <c r="B200" s="108" t="s">
        <v>550</v>
      </c>
      <c r="C200" s="106" t="s">
        <v>302</v>
      </c>
      <c r="D200" s="109">
        <v>86978.26</v>
      </c>
    </row>
    <row r="201" spans="1:4" x14ac:dyDescent="0.25">
      <c r="A201" s="108" t="s">
        <v>811</v>
      </c>
      <c r="B201" s="108" t="s">
        <v>393</v>
      </c>
      <c r="C201" s="106" t="s">
        <v>393</v>
      </c>
      <c r="D201" s="109">
        <v>102025</v>
      </c>
    </row>
    <row r="202" spans="1:4" x14ac:dyDescent="0.25">
      <c r="A202" s="108" t="s">
        <v>811</v>
      </c>
      <c r="B202" s="108" t="s">
        <v>812</v>
      </c>
      <c r="C202" s="106" t="s">
        <v>393</v>
      </c>
      <c r="D202" s="109">
        <v>82699.59</v>
      </c>
    </row>
    <row r="203" spans="1:4" x14ac:dyDescent="0.25">
      <c r="A203" s="108" t="s">
        <v>811</v>
      </c>
      <c r="B203" s="108" t="s">
        <v>656</v>
      </c>
      <c r="C203" s="106" t="s">
        <v>302</v>
      </c>
      <c r="D203" s="109">
        <v>67482</v>
      </c>
    </row>
    <row r="204" spans="1:4" x14ac:dyDescent="0.25">
      <c r="A204" s="108" t="s">
        <v>811</v>
      </c>
      <c r="B204" s="108" t="s">
        <v>668</v>
      </c>
      <c r="C204" s="106" t="s">
        <v>257</v>
      </c>
      <c r="D204" s="109">
        <v>107649.17</v>
      </c>
    </row>
    <row r="205" spans="1:4" x14ac:dyDescent="0.25">
      <c r="A205" s="108" t="s">
        <v>811</v>
      </c>
      <c r="B205" s="108" t="s">
        <v>813</v>
      </c>
      <c r="C205" s="106" t="s">
        <v>302</v>
      </c>
      <c r="D205" s="109">
        <v>16350.69</v>
      </c>
    </row>
    <row r="206" spans="1:4" x14ac:dyDescent="0.25">
      <c r="A206" s="108" t="s">
        <v>811</v>
      </c>
      <c r="B206" s="108" t="s">
        <v>814</v>
      </c>
      <c r="C206" s="106" t="s">
        <v>302</v>
      </c>
      <c r="D206" s="109">
        <v>40062</v>
      </c>
    </row>
    <row r="207" spans="1:4" x14ac:dyDescent="0.25">
      <c r="A207" s="108" t="s">
        <v>811</v>
      </c>
      <c r="B207" s="108" t="s">
        <v>700</v>
      </c>
      <c r="C207" s="106" t="s">
        <v>315</v>
      </c>
      <c r="D207" s="109">
        <v>298676.76</v>
      </c>
    </row>
    <row r="208" spans="1:4" x14ac:dyDescent="0.25">
      <c r="A208" s="108" t="s">
        <v>811</v>
      </c>
      <c r="B208" s="108" t="s">
        <v>596</v>
      </c>
      <c r="C208" s="106" t="s">
        <v>393</v>
      </c>
      <c r="D208" s="109">
        <v>86555.59</v>
      </c>
    </row>
    <row r="209" spans="1:4" x14ac:dyDescent="0.25">
      <c r="A209" s="108" t="s">
        <v>811</v>
      </c>
      <c r="B209" s="108" t="s">
        <v>815</v>
      </c>
      <c r="C209" s="106" t="s">
        <v>257</v>
      </c>
      <c r="D209" s="109">
        <v>92400.78</v>
      </c>
    </row>
    <row r="210" spans="1:4" x14ac:dyDescent="0.25">
      <c r="A210" s="108" t="s">
        <v>811</v>
      </c>
      <c r="B210" s="108" t="s">
        <v>816</v>
      </c>
      <c r="C210" s="106" t="s">
        <v>302</v>
      </c>
      <c r="D210" s="109">
        <v>93811.91</v>
      </c>
    </row>
    <row r="211" spans="1:4" x14ac:dyDescent="0.25">
      <c r="A211" s="108" t="s">
        <v>811</v>
      </c>
      <c r="B211" s="108" t="s">
        <v>571</v>
      </c>
      <c r="C211" s="106" t="s">
        <v>302</v>
      </c>
      <c r="D211" s="109">
        <v>67222.86</v>
      </c>
    </row>
    <row r="212" spans="1:4" x14ac:dyDescent="0.25">
      <c r="A212" s="108" t="s">
        <v>811</v>
      </c>
      <c r="B212" s="108" t="s">
        <v>605</v>
      </c>
      <c r="C212" s="106" t="s">
        <v>393</v>
      </c>
      <c r="D212" s="109">
        <v>99242.5</v>
      </c>
    </row>
    <row r="213" spans="1:4" x14ac:dyDescent="0.25">
      <c r="A213" s="108" t="s">
        <v>811</v>
      </c>
      <c r="B213" s="108" t="s">
        <v>639</v>
      </c>
      <c r="C213" s="106" t="s">
        <v>302</v>
      </c>
      <c r="D213" s="109">
        <v>63407.6</v>
      </c>
    </row>
    <row r="214" spans="1:4" ht="15.75" thickBot="1" x14ac:dyDescent="0.3">
      <c r="A214" s="107" t="s">
        <v>811</v>
      </c>
      <c r="B214" s="108" t="s">
        <v>817</v>
      </c>
      <c r="C214" s="106" t="s">
        <v>302</v>
      </c>
      <c r="D214" s="109">
        <v>80803.8</v>
      </c>
    </row>
    <row r="215" spans="1:4" ht="15.75" thickBot="1" x14ac:dyDescent="0.3">
      <c r="A215" s="107" t="s">
        <v>811</v>
      </c>
      <c r="B215" s="108" t="s">
        <v>534</v>
      </c>
      <c r="C215" s="106" t="s">
        <v>257</v>
      </c>
      <c r="D215" s="109">
        <v>84992.960000000006</v>
      </c>
    </row>
    <row r="216" spans="1:4" ht="15.75" thickBot="1" x14ac:dyDescent="0.3">
      <c r="A216" s="107" t="s">
        <v>811</v>
      </c>
      <c r="B216" s="108" t="s">
        <v>818</v>
      </c>
      <c r="C216" s="106" t="s">
        <v>542</v>
      </c>
      <c r="D216" s="109">
        <v>102025</v>
      </c>
    </row>
    <row r="217" spans="1:4" ht="15.75" thickBot="1" x14ac:dyDescent="0.3">
      <c r="A217" s="107" t="s">
        <v>811</v>
      </c>
      <c r="B217" s="108" t="s">
        <v>819</v>
      </c>
      <c r="C217" s="106" t="s">
        <v>666</v>
      </c>
      <c r="D217" s="109">
        <v>68100.59</v>
      </c>
    </row>
    <row r="218" spans="1:4" ht="15.75" thickBot="1" x14ac:dyDescent="0.3">
      <c r="A218" s="107" t="s">
        <v>811</v>
      </c>
      <c r="B218" s="108" t="s">
        <v>681</v>
      </c>
      <c r="C218" s="106" t="s">
        <v>257</v>
      </c>
      <c r="D218" s="109">
        <v>74519.88</v>
      </c>
    </row>
    <row r="219" spans="1:4" ht="15.75" thickBot="1" x14ac:dyDescent="0.3">
      <c r="A219" s="107" t="s">
        <v>811</v>
      </c>
      <c r="B219" s="108" t="s">
        <v>820</v>
      </c>
      <c r="C219" s="106" t="s">
        <v>542</v>
      </c>
      <c r="D219" s="109">
        <v>102025</v>
      </c>
    </row>
    <row r="220" spans="1:4" ht="15.75" thickBot="1" x14ac:dyDescent="0.3">
      <c r="A220" s="107" t="s">
        <v>811</v>
      </c>
      <c r="B220" s="108" t="s">
        <v>821</v>
      </c>
      <c r="C220" s="106" t="s">
        <v>542</v>
      </c>
      <c r="D220" s="109">
        <v>102025</v>
      </c>
    </row>
    <row r="221" spans="1:4" ht="15.75" thickBot="1" x14ac:dyDescent="0.3">
      <c r="A221" s="107" t="s">
        <v>822</v>
      </c>
      <c r="B221" s="108" t="s">
        <v>393</v>
      </c>
      <c r="C221" s="106" t="s">
        <v>393</v>
      </c>
      <c r="D221" s="109">
        <v>85257.34</v>
      </c>
    </row>
    <row r="222" spans="1:4" ht="15.75" thickBot="1" x14ac:dyDescent="0.3">
      <c r="A222" s="107" t="s">
        <v>823</v>
      </c>
      <c r="B222" s="108" t="s">
        <v>824</v>
      </c>
      <c r="C222" s="106" t="s">
        <v>393</v>
      </c>
      <c r="D222" s="109">
        <v>276137.7</v>
      </c>
    </row>
    <row r="223" spans="1:4" ht="15.75" thickBot="1" x14ac:dyDescent="0.3">
      <c r="A223" s="107" t="s">
        <v>825</v>
      </c>
      <c r="B223" s="108" t="s">
        <v>826</v>
      </c>
      <c r="C223" s="106" t="s">
        <v>393</v>
      </c>
      <c r="D223" s="109">
        <v>87433.48</v>
      </c>
    </row>
    <row r="224" spans="1:4" ht="15.75" thickBot="1" x14ac:dyDescent="0.3">
      <c r="A224" s="107" t="s">
        <v>827</v>
      </c>
      <c r="B224" s="108" t="s">
        <v>546</v>
      </c>
      <c r="C224" s="106" t="s">
        <v>302</v>
      </c>
      <c r="D224" s="109">
        <v>204050</v>
      </c>
    </row>
    <row r="225" spans="1:4" ht="15.75" thickBot="1" x14ac:dyDescent="0.3">
      <c r="A225" s="107" t="s">
        <v>828</v>
      </c>
      <c r="B225" s="108" t="s">
        <v>609</v>
      </c>
      <c r="C225" s="106" t="s">
        <v>315</v>
      </c>
      <c r="D225" s="109">
        <v>207877.37</v>
      </c>
    </row>
    <row r="226" spans="1:4" ht="15.75" thickBot="1" x14ac:dyDescent="0.3">
      <c r="A226" s="107" t="s">
        <v>829</v>
      </c>
      <c r="B226" s="108" t="s">
        <v>623</v>
      </c>
      <c r="C226" s="106" t="s">
        <v>315</v>
      </c>
      <c r="D226" s="109">
        <v>65387.53</v>
      </c>
    </row>
    <row r="227" spans="1:4" ht="15.75" thickBot="1" x14ac:dyDescent="0.3">
      <c r="A227" s="107" t="s">
        <v>830</v>
      </c>
      <c r="B227" s="108" t="s">
        <v>637</v>
      </c>
      <c r="C227" s="106" t="s">
        <v>393</v>
      </c>
      <c r="D227" s="109">
        <v>102025</v>
      </c>
    </row>
    <row r="228" spans="1:4" ht="15.75" thickBot="1" x14ac:dyDescent="0.3">
      <c r="A228" s="107" t="s">
        <v>831</v>
      </c>
      <c r="B228" s="108" t="s">
        <v>562</v>
      </c>
      <c r="C228" s="106" t="s">
        <v>315</v>
      </c>
      <c r="D228" s="109">
        <v>102025</v>
      </c>
    </row>
    <row r="229" spans="1:4" ht="15.75" thickBot="1" x14ac:dyDescent="0.3">
      <c r="A229" s="107" t="s">
        <v>832</v>
      </c>
      <c r="B229" s="108" t="s">
        <v>807</v>
      </c>
      <c r="C229" s="106" t="s">
        <v>257</v>
      </c>
      <c r="D229" s="109">
        <v>101583.48</v>
      </c>
    </row>
    <row r="230" spans="1:4" x14ac:dyDescent="0.25">
      <c r="A230" s="108" t="s">
        <v>833</v>
      </c>
      <c r="B230" s="108" t="s">
        <v>393</v>
      </c>
      <c r="C230" s="106" t="s">
        <v>393</v>
      </c>
      <c r="D230" s="109">
        <v>176765.66</v>
      </c>
    </row>
    <row r="231" spans="1:4" ht="15.75" thickBot="1" x14ac:dyDescent="0.3">
      <c r="A231" s="107" t="s">
        <v>834</v>
      </c>
      <c r="B231" s="108" t="s">
        <v>684</v>
      </c>
      <c r="C231" s="106" t="s">
        <v>393</v>
      </c>
      <c r="D231" s="109">
        <v>47546.92</v>
      </c>
    </row>
    <row r="232" spans="1:4" ht="15.75" thickBot="1" x14ac:dyDescent="0.3">
      <c r="A232" s="107" t="s">
        <v>835</v>
      </c>
      <c r="B232" s="108" t="s">
        <v>836</v>
      </c>
      <c r="C232" s="106" t="s">
        <v>315</v>
      </c>
      <c r="D232" s="109">
        <v>102025</v>
      </c>
    </row>
    <row r="233" spans="1:4" ht="15.75" thickBot="1" x14ac:dyDescent="0.3">
      <c r="A233" s="107" t="s">
        <v>837</v>
      </c>
      <c r="B233" s="108" t="s">
        <v>560</v>
      </c>
      <c r="C233" s="106" t="s">
        <v>257</v>
      </c>
      <c r="D233" s="109">
        <v>97821.440000000002</v>
      </c>
    </row>
    <row r="234" spans="1:4" ht="15.75" thickBot="1" x14ac:dyDescent="0.3">
      <c r="A234" s="107" t="s">
        <v>838</v>
      </c>
      <c r="B234" s="108" t="s">
        <v>839</v>
      </c>
      <c r="C234" s="106" t="s">
        <v>542</v>
      </c>
      <c r="D234" s="109">
        <v>94712.41</v>
      </c>
    </row>
    <row r="235" spans="1:4" ht="15.75" thickBot="1" x14ac:dyDescent="0.3">
      <c r="A235" s="107" t="s">
        <v>840</v>
      </c>
      <c r="B235" s="108" t="s">
        <v>841</v>
      </c>
      <c r="C235" s="106" t="s">
        <v>315</v>
      </c>
      <c r="D235" s="109">
        <v>91305.25</v>
      </c>
    </row>
    <row r="236" spans="1:4" ht="15.75" thickBot="1" x14ac:dyDescent="0.3">
      <c r="A236" s="107" t="s">
        <v>842</v>
      </c>
      <c r="B236" s="108" t="s">
        <v>843</v>
      </c>
      <c r="C236" s="106" t="s">
        <v>393</v>
      </c>
      <c r="D236" s="109">
        <v>93423.25</v>
      </c>
    </row>
    <row r="237" spans="1:4" ht="15.75" thickBot="1" x14ac:dyDescent="0.3">
      <c r="A237" s="107" t="s">
        <v>842</v>
      </c>
      <c r="B237" s="108" t="s">
        <v>844</v>
      </c>
      <c r="C237" s="106" t="s">
        <v>393</v>
      </c>
      <c r="D237" s="109">
        <v>198810</v>
      </c>
    </row>
    <row r="238" spans="1:4" ht="15.75" thickBot="1" x14ac:dyDescent="0.3">
      <c r="A238" s="107" t="s">
        <v>845</v>
      </c>
      <c r="B238" s="108" t="s">
        <v>546</v>
      </c>
      <c r="C238" s="106" t="s">
        <v>302</v>
      </c>
      <c r="D238" s="109">
        <v>54004.28</v>
      </c>
    </row>
    <row r="239" spans="1:4" ht="15.75" thickBot="1" x14ac:dyDescent="0.3">
      <c r="A239" s="107" t="s">
        <v>846</v>
      </c>
      <c r="B239" s="108" t="s">
        <v>565</v>
      </c>
      <c r="C239" s="106" t="s">
        <v>393</v>
      </c>
      <c r="D239" s="109">
        <v>165917.15</v>
      </c>
    </row>
    <row r="240" spans="1:4" ht="15.75" thickBot="1" x14ac:dyDescent="0.3">
      <c r="A240" s="107" t="s">
        <v>847</v>
      </c>
      <c r="B240" s="108" t="s">
        <v>848</v>
      </c>
      <c r="C240" s="106" t="s">
        <v>393</v>
      </c>
      <c r="D240" s="109">
        <v>63493.83</v>
      </c>
    </row>
    <row r="241" spans="1:4" x14ac:dyDescent="0.25">
      <c r="A241" s="108" t="s">
        <v>849</v>
      </c>
      <c r="B241" s="108" t="s">
        <v>850</v>
      </c>
      <c r="C241" s="106" t="s">
        <v>393</v>
      </c>
      <c r="D241" s="109">
        <v>99242.5</v>
      </c>
    </row>
    <row r="242" spans="1:4" ht="15.75" thickBot="1" x14ac:dyDescent="0.3">
      <c r="A242" s="107" t="s">
        <v>851</v>
      </c>
      <c r="B242" s="108" t="s">
        <v>686</v>
      </c>
      <c r="C242" s="106" t="s">
        <v>542</v>
      </c>
      <c r="D242" s="109">
        <v>69744.87</v>
      </c>
    </row>
    <row r="243" spans="1:4" ht="15.75" thickBot="1" x14ac:dyDescent="0.3">
      <c r="A243" s="107" t="s">
        <v>852</v>
      </c>
      <c r="B243" s="108" t="s">
        <v>853</v>
      </c>
      <c r="C243" s="106" t="s">
        <v>257</v>
      </c>
      <c r="D243" s="109">
        <v>96818.46</v>
      </c>
    </row>
    <row r="244" spans="1:4" ht="15.75" thickBot="1" x14ac:dyDescent="0.3">
      <c r="A244" s="107" t="s">
        <v>854</v>
      </c>
      <c r="B244" s="108" t="s">
        <v>855</v>
      </c>
      <c r="C244" s="106" t="s">
        <v>257</v>
      </c>
      <c r="D244" s="109">
        <v>91971.8</v>
      </c>
    </row>
    <row r="245" spans="1:4" ht="15.75" thickBot="1" x14ac:dyDescent="0.3">
      <c r="A245" s="107" t="s">
        <v>856</v>
      </c>
      <c r="B245" s="108" t="s">
        <v>857</v>
      </c>
      <c r="C245" s="106" t="s">
        <v>257</v>
      </c>
      <c r="D245" s="109">
        <v>92148.68</v>
      </c>
    </row>
    <row r="246" spans="1:4" ht="15.75" thickBot="1" x14ac:dyDescent="0.3">
      <c r="A246" s="107" t="s">
        <v>858</v>
      </c>
      <c r="B246" s="108" t="s">
        <v>635</v>
      </c>
      <c r="C246" s="106" t="s">
        <v>393</v>
      </c>
      <c r="D246" s="109">
        <v>102025</v>
      </c>
    </row>
    <row r="247" spans="1:4" ht="15.75" thickBot="1" x14ac:dyDescent="0.3">
      <c r="A247" s="107" t="s">
        <v>859</v>
      </c>
      <c r="B247" s="108" t="s">
        <v>860</v>
      </c>
      <c r="C247" s="106" t="s">
        <v>666</v>
      </c>
      <c r="D247" s="109">
        <v>98144.13</v>
      </c>
    </row>
    <row r="248" spans="1:4" ht="15.75" thickBot="1" x14ac:dyDescent="0.3">
      <c r="A248" s="107" t="s">
        <v>859</v>
      </c>
      <c r="B248" s="108" t="s">
        <v>596</v>
      </c>
      <c r="C248" s="106" t="s">
        <v>393</v>
      </c>
      <c r="D248" s="109">
        <v>64633.9</v>
      </c>
    </row>
    <row r="249" spans="1:4" ht="15.75" thickBot="1" x14ac:dyDescent="0.3">
      <c r="A249" s="107" t="s">
        <v>861</v>
      </c>
      <c r="B249" s="108" t="s">
        <v>862</v>
      </c>
      <c r="C249" s="106" t="s">
        <v>302</v>
      </c>
      <c r="D249" s="109">
        <v>98325.52</v>
      </c>
    </row>
    <row r="250" spans="1:4" x14ac:dyDescent="0.25">
      <c r="A250" s="108" t="s">
        <v>863</v>
      </c>
      <c r="B250" s="108" t="s">
        <v>864</v>
      </c>
      <c r="C250" s="106" t="s">
        <v>393</v>
      </c>
      <c r="D250" s="109">
        <v>101554.14</v>
      </c>
    </row>
    <row r="251" spans="1:4" ht="15.75" thickBot="1" x14ac:dyDescent="0.3">
      <c r="A251" s="107" t="s">
        <v>865</v>
      </c>
      <c r="B251" s="108" t="s">
        <v>866</v>
      </c>
      <c r="C251" s="106" t="s">
        <v>315</v>
      </c>
      <c r="D251" s="109">
        <v>39392.46</v>
      </c>
    </row>
    <row r="252" spans="1:4" ht="15.75" thickBot="1" x14ac:dyDescent="0.3">
      <c r="A252" s="107" t="s">
        <v>867</v>
      </c>
      <c r="B252" s="108" t="s">
        <v>868</v>
      </c>
      <c r="C252" s="106" t="s">
        <v>315</v>
      </c>
      <c r="D252" s="109">
        <v>92063.28</v>
      </c>
    </row>
    <row r="253" spans="1:4" ht="15.75" thickBot="1" x14ac:dyDescent="0.3">
      <c r="A253" s="107" t="s">
        <v>869</v>
      </c>
      <c r="B253" s="108" t="s">
        <v>656</v>
      </c>
      <c r="C253" s="106" t="s">
        <v>302</v>
      </c>
      <c r="D253" s="109">
        <v>114513.88</v>
      </c>
    </row>
    <row r="254" spans="1:4" ht="15.75" thickBot="1" x14ac:dyDescent="0.3">
      <c r="A254" s="107" t="s">
        <v>870</v>
      </c>
      <c r="B254" s="108" t="s">
        <v>756</v>
      </c>
      <c r="C254" s="106" t="s">
        <v>302</v>
      </c>
      <c r="D254" s="109">
        <v>99290.26</v>
      </c>
    </row>
    <row r="255" spans="1:4" ht="15.75" thickBot="1" x14ac:dyDescent="0.3">
      <c r="A255" s="107" t="s">
        <v>871</v>
      </c>
      <c r="B255" s="108" t="s">
        <v>684</v>
      </c>
      <c r="C255" s="106" t="s">
        <v>393</v>
      </c>
      <c r="D255" s="109">
        <v>99445.81</v>
      </c>
    </row>
    <row r="256" spans="1:4" ht="15.75" thickBot="1" x14ac:dyDescent="0.3">
      <c r="A256" s="107" t="s">
        <v>872</v>
      </c>
      <c r="B256" s="108" t="s">
        <v>873</v>
      </c>
      <c r="C256" s="106" t="s">
        <v>257</v>
      </c>
      <c r="D256" s="109">
        <v>50196.83</v>
      </c>
    </row>
    <row r="257" spans="1:4" ht="15.75" thickBot="1" x14ac:dyDescent="0.3">
      <c r="A257" s="107" t="s">
        <v>872</v>
      </c>
      <c r="B257" s="108" t="s">
        <v>642</v>
      </c>
      <c r="C257" s="106" t="s">
        <v>315</v>
      </c>
      <c r="D257" s="109">
        <v>44180.34</v>
      </c>
    </row>
    <row r="258" spans="1:4" ht="15.75" thickBot="1" x14ac:dyDescent="0.3">
      <c r="A258" s="107" t="s">
        <v>874</v>
      </c>
      <c r="B258" s="108" t="s">
        <v>875</v>
      </c>
      <c r="C258" s="106" t="s">
        <v>257</v>
      </c>
      <c r="D258" s="109">
        <v>98110.97</v>
      </c>
    </row>
    <row r="259" spans="1:4" ht="15.75" thickBot="1" x14ac:dyDescent="0.3">
      <c r="A259" s="107" t="s">
        <v>876</v>
      </c>
      <c r="B259" s="108" t="s">
        <v>875</v>
      </c>
      <c r="C259" s="106" t="s">
        <v>257</v>
      </c>
      <c r="D259" s="109">
        <v>1516.93</v>
      </c>
    </row>
    <row r="260" spans="1:4" ht="15.75" thickBot="1" x14ac:dyDescent="0.3">
      <c r="A260" s="107" t="s">
        <v>877</v>
      </c>
      <c r="B260" s="108" t="s">
        <v>684</v>
      </c>
      <c r="C260" s="106" t="s">
        <v>393</v>
      </c>
      <c r="D260" s="109">
        <v>28840.59</v>
      </c>
    </row>
    <row r="261" spans="1:4" ht="15.75" thickBot="1" x14ac:dyDescent="0.3">
      <c r="A261" s="107" t="s">
        <v>878</v>
      </c>
      <c r="B261" s="108" t="s">
        <v>879</v>
      </c>
      <c r="C261" s="106" t="s">
        <v>302</v>
      </c>
      <c r="D261" s="109">
        <v>71956.52</v>
      </c>
    </row>
    <row r="262" spans="1:4" ht="15.75" thickBot="1" x14ac:dyDescent="0.3">
      <c r="A262" s="107" t="s">
        <v>880</v>
      </c>
      <c r="B262" s="108" t="s">
        <v>700</v>
      </c>
      <c r="C262" s="106" t="s">
        <v>315</v>
      </c>
      <c r="D262" s="109">
        <v>334642</v>
      </c>
    </row>
    <row r="263" spans="1:4" ht="15.75" thickBot="1" x14ac:dyDescent="0.3">
      <c r="A263" s="107" t="s">
        <v>881</v>
      </c>
      <c r="B263" s="108" t="s">
        <v>848</v>
      </c>
      <c r="C263" s="106" t="s">
        <v>393</v>
      </c>
      <c r="D263" s="109">
        <v>102025</v>
      </c>
    </row>
    <row r="264" spans="1:4" ht="15.75" thickBot="1" x14ac:dyDescent="0.3">
      <c r="A264" s="107" t="s">
        <v>882</v>
      </c>
      <c r="B264" s="108" t="s">
        <v>883</v>
      </c>
      <c r="C264" s="106" t="s">
        <v>257</v>
      </c>
      <c r="D264" s="109">
        <v>102025</v>
      </c>
    </row>
    <row r="265" spans="1:4" ht="15.75" thickBot="1" x14ac:dyDescent="0.3">
      <c r="A265" s="107" t="s">
        <v>884</v>
      </c>
      <c r="B265" s="108" t="s">
        <v>885</v>
      </c>
      <c r="C265" s="106" t="s">
        <v>393</v>
      </c>
      <c r="D265" s="109">
        <v>204050</v>
      </c>
    </row>
    <row r="266" spans="1:4" ht="15.75" thickBot="1" x14ac:dyDescent="0.3">
      <c r="A266" s="107" t="s">
        <v>886</v>
      </c>
      <c r="B266" s="108" t="s">
        <v>573</v>
      </c>
      <c r="C266" s="106" t="s">
        <v>302</v>
      </c>
      <c r="D266" s="109">
        <v>100233.95</v>
      </c>
    </row>
    <row r="267" spans="1:4" ht="15.75" thickBot="1" x14ac:dyDescent="0.3">
      <c r="A267" s="107" t="s">
        <v>887</v>
      </c>
      <c r="B267" s="108" t="s">
        <v>581</v>
      </c>
      <c r="C267" s="106" t="s">
        <v>542</v>
      </c>
      <c r="D267" s="109">
        <v>269372.5</v>
      </c>
    </row>
    <row r="268" spans="1:4" ht="15.75" thickBot="1" x14ac:dyDescent="0.3">
      <c r="A268" s="107" t="s">
        <v>888</v>
      </c>
      <c r="B268" s="108" t="s">
        <v>889</v>
      </c>
      <c r="C268" s="106" t="s">
        <v>542</v>
      </c>
      <c r="D268" s="109">
        <v>102025</v>
      </c>
    </row>
    <row r="269" spans="1:4" ht="15.75" thickBot="1" x14ac:dyDescent="0.3">
      <c r="A269" s="107" t="s">
        <v>890</v>
      </c>
      <c r="B269" s="108" t="s">
        <v>562</v>
      </c>
      <c r="C269" s="106" t="s">
        <v>315</v>
      </c>
      <c r="D269" s="109">
        <v>166308.91</v>
      </c>
    </row>
    <row r="270" spans="1:4" ht="15.75" thickBot="1" x14ac:dyDescent="0.3">
      <c r="A270" s="107" t="s">
        <v>891</v>
      </c>
      <c r="B270" s="108" t="s">
        <v>639</v>
      </c>
      <c r="C270" s="106" t="s">
        <v>302</v>
      </c>
      <c r="D270" s="109">
        <v>102025</v>
      </c>
    </row>
    <row r="271" spans="1:4" ht="15.75" thickBot="1" x14ac:dyDescent="0.3">
      <c r="A271" s="107" t="s">
        <v>892</v>
      </c>
      <c r="B271" s="108" t="s">
        <v>772</v>
      </c>
      <c r="C271" s="106" t="s">
        <v>393</v>
      </c>
      <c r="D271" s="109">
        <v>166940.49</v>
      </c>
    </row>
    <row r="272" spans="1:4" ht="15.75" thickBot="1" x14ac:dyDescent="0.3">
      <c r="A272" s="107" t="s">
        <v>893</v>
      </c>
      <c r="B272" s="108" t="s">
        <v>765</v>
      </c>
      <c r="C272" s="106" t="s">
        <v>257</v>
      </c>
      <c r="D272" s="109">
        <v>70258.73</v>
      </c>
    </row>
    <row r="273" spans="1:4" ht="15.75" thickBot="1" x14ac:dyDescent="0.3">
      <c r="A273" s="107" t="s">
        <v>894</v>
      </c>
      <c r="B273" s="108" t="s">
        <v>895</v>
      </c>
      <c r="C273" s="106" t="s">
        <v>302</v>
      </c>
      <c r="D273" s="109">
        <v>164394.44</v>
      </c>
    </row>
    <row r="274" spans="1:4" ht="15.75" thickBot="1" x14ac:dyDescent="0.3">
      <c r="A274" s="107" t="s">
        <v>896</v>
      </c>
      <c r="B274" s="108" t="s">
        <v>562</v>
      </c>
      <c r="C274" s="106" t="s">
        <v>315</v>
      </c>
      <c r="D274" s="109">
        <v>92038.52</v>
      </c>
    </row>
    <row r="275" spans="1:4" ht="15.75" thickBot="1" x14ac:dyDescent="0.3">
      <c r="A275" s="107" t="s">
        <v>897</v>
      </c>
      <c r="B275" s="108" t="s">
        <v>898</v>
      </c>
      <c r="C275" s="106" t="s">
        <v>393</v>
      </c>
      <c r="D275" s="109">
        <v>102025</v>
      </c>
    </row>
    <row r="276" spans="1:4" x14ac:dyDescent="0.25">
      <c r="A276" s="108" t="s">
        <v>899</v>
      </c>
      <c r="B276" s="108" t="s">
        <v>611</v>
      </c>
      <c r="C276" s="106" t="s">
        <v>393</v>
      </c>
      <c r="D276" s="109">
        <v>89078.11</v>
      </c>
    </row>
    <row r="277" spans="1:4" ht="15.75" thickBot="1" x14ac:dyDescent="0.3">
      <c r="A277" s="107" t="s">
        <v>900</v>
      </c>
      <c r="B277" s="108" t="s">
        <v>793</v>
      </c>
      <c r="C277" s="106" t="s">
        <v>393</v>
      </c>
      <c r="D277" s="109">
        <v>204050</v>
      </c>
    </row>
    <row r="278" spans="1:4" ht="15.75" thickBot="1" x14ac:dyDescent="0.3">
      <c r="A278" s="107" t="s">
        <v>901</v>
      </c>
      <c r="B278" s="108" t="s">
        <v>585</v>
      </c>
      <c r="C278" s="106" t="s">
        <v>257</v>
      </c>
      <c r="D278" s="109">
        <v>102025</v>
      </c>
    </row>
    <row r="279" spans="1:4" ht="15.75" thickBot="1" x14ac:dyDescent="0.3">
      <c r="A279" s="107" t="s">
        <v>902</v>
      </c>
      <c r="B279" s="108" t="s">
        <v>585</v>
      </c>
      <c r="C279" s="106" t="s">
        <v>257</v>
      </c>
      <c r="D279" s="109">
        <v>131256.94</v>
      </c>
    </row>
    <row r="280" spans="1:4" ht="15.75" thickBot="1" x14ac:dyDescent="0.3">
      <c r="A280" s="107" t="s">
        <v>903</v>
      </c>
      <c r="B280" s="108" t="s">
        <v>585</v>
      </c>
      <c r="C280" s="106" t="s">
        <v>257</v>
      </c>
      <c r="D280" s="109">
        <v>102025</v>
      </c>
    </row>
    <row r="281" spans="1:4" ht="15.75" thickBot="1" x14ac:dyDescent="0.3">
      <c r="A281" s="107" t="s">
        <v>904</v>
      </c>
      <c r="B281" s="108" t="s">
        <v>905</v>
      </c>
      <c r="C281" s="106" t="s">
        <v>393</v>
      </c>
      <c r="D281" s="109">
        <v>86543.52</v>
      </c>
    </row>
    <row r="282" spans="1:4" ht="15.75" thickBot="1" x14ac:dyDescent="0.3">
      <c r="A282" s="107" t="s">
        <v>906</v>
      </c>
      <c r="B282" s="108" t="s">
        <v>907</v>
      </c>
      <c r="C282" s="106" t="s">
        <v>257</v>
      </c>
      <c r="D282" s="109">
        <v>102025</v>
      </c>
    </row>
    <row r="283" spans="1:4" ht="15.75" thickBot="1" x14ac:dyDescent="0.3">
      <c r="A283" s="107" t="s">
        <v>906</v>
      </c>
      <c r="B283" s="108" t="s">
        <v>605</v>
      </c>
      <c r="C283" s="106" t="s">
        <v>393</v>
      </c>
      <c r="D283" s="109">
        <v>68836.31</v>
      </c>
    </row>
    <row r="284" spans="1:4" ht="15.75" thickBot="1" x14ac:dyDescent="0.3">
      <c r="A284" s="107" t="s">
        <v>908</v>
      </c>
      <c r="B284" s="108" t="s">
        <v>843</v>
      </c>
      <c r="C284" s="106" t="s">
        <v>393</v>
      </c>
      <c r="D284" s="109">
        <v>171366.72</v>
      </c>
    </row>
    <row r="285" spans="1:4" ht="15.75" thickBot="1" x14ac:dyDescent="0.3">
      <c r="A285" s="107" t="s">
        <v>909</v>
      </c>
      <c r="B285" s="108" t="s">
        <v>910</v>
      </c>
      <c r="C285" s="106" t="s">
        <v>393</v>
      </c>
      <c r="D285" s="109">
        <v>99572</v>
      </c>
    </row>
    <row r="286" spans="1:4" ht="15.75" thickBot="1" x14ac:dyDescent="0.3">
      <c r="A286" s="107" t="s">
        <v>911</v>
      </c>
      <c r="B286" s="108" t="s">
        <v>860</v>
      </c>
      <c r="C286" s="106" t="s">
        <v>666</v>
      </c>
      <c r="D286" s="109">
        <v>297690.99</v>
      </c>
    </row>
    <row r="287" spans="1:4" ht="15.75" thickBot="1" x14ac:dyDescent="0.3">
      <c r="A287" s="107" t="s">
        <v>912</v>
      </c>
      <c r="B287" s="108" t="s">
        <v>913</v>
      </c>
      <c r="C287" s="106" t="s">
        <v>542</v>
      </c>
      <c r="D287" s="109">
        <v>182420.7</v>
      </c>
    </row>
    <row r="288" spans="1:4" ht="15.75" thickBot="1" x14ac:dyDescent="0.3">
      <c r="A288" s="107" t="s">
        <v>914</v>
      </c>
      <c r="B288" s="108" t="s">
        <v>915</v>
      </c>
      <c r="C288" s="106" t="s">
        <v>542</v>
      </c>
      <c r="D288" s="109">
        <v>280869.11</v>
      </c>
    </row>
    <row r="289" spans="1:4" ht="15.75" thickBot="1" x14ac:dyDescent="0.3">
      <c r="A289" s="107" t="s">
        <v>916</v>
      </c>
      <c r="B289" s="108" t="s">
        <v>654</v>
      </c>
      <c r="C289" s="106" t="s">
        <v>257</v>
      </c>
      <c r="D289" s="109">
        <v>200532.77</v>
      </c>
    </row>
    <row r="290" spans="1:4" ht="15.75" thickBot="1" x14ac:dyDescent="0.3">
      <c r="A290" s="107" t="s">
        <v>917</v>
      </c>
      <c r="B290" s="108" t="s">
        <v>642</v>
      </c>
      <c r="C290" s="106" t="s">
        <v>315</v>
      </c>
      <c r="D290" s="109">
        <v>88064.51</v>
      </c>
    </row>
    <row r="291" spans="1:4" ht="15.75" thickBot="1" x14ac:dyDescent="0.3">
      <c r="A291" s="107" t="s">
        <v>918</v>
      </c>
      <c r="B291" s="108" t="s">
        <v>857</v>
      </c>
      <c r="C291" s="106" t="s">
        <v>257</v>
      </c>
      <c r="D291" s="109">
        <v>94644.95</v>
      </c>
    </row>
    <row r="292" spans="1:4" ht="15.75" thickBot="1" x14ac:dyDescent="0.3">
      <c r="A292" s="107" t="s">
        <v>919</v>
      </c>
      <c r="B292" s="108" t="s">
        <v>920</v>
      </c>
      <c r="C292" s="106" t="s">
        <v>393</v>
      </c>
      <c r="D292" s="109">
        <v>63163.34</v>
      </c>
    </row>
    <row r="293" spans="1:4" ht="15.75" thickBot="1" x14ac:dyDescent="0.3">
      <c r="A293" s="107" t="s">
        <v>921</v>
      </c>
      <c r="B293" s="108" t="s">
        <v>922</v>
      </c>
      <c r="C293" s="106" t="s">
        <v>393</v>
      </c>
      <c r="D293" s="109">
        <v>182985.66</v>
      </c>
    </row>
    <row r="294" spans="1:4" ht="15.75" thickBot="1" x14ac:dyDescent="0.3">
      <c r="A294" s="107" t="s">
        <v>923</v>
      </c>
      <c r="B294" s="108" t="s">
        <v>910</v>
      </c>
      <c r="C294" s="106" t="s">
        <v>393</v>
      </c>
      <c r="D294" s="109">
        <v>99144.6</v>
      </c>
    </row>
    <row r="295" spans="1:4" ht="15.75" thickBot="1" x14ac:dyDescent="0.3">
      <c r="A295" s="107" t="s">
        <v>924</v>
      </c>
      <c r="B295" s="108" t="s">
        <v>925</v>
      </c>
      <c r="C295" s="106" t="s">
        <v>393</v>
      </c>
      <c r="D295" s="109">
        <v>85081.17</v>
      </c>
    </row>
    <row r="296" spans="1:4" ht="15.75" thickBot="1" x14ac:dyDescent="0.3">
      <c r="A296" s="107" t="s">
        <v>926</v>
      </c>
      <c r="B296" s="108" t="s">
        <v>895</v>
      </c>
      <c r="C296" s="106" t="s">
        <v>302</v>
      </c>
      <c r="D296" s="109">
        <v>203027.18</v>
      </c>
    </row>
    <row r="297" spans="1:4" ht="15.75" thickBot="1" x14ac:dyDescent="0.3">
      <c r="A297" s="107" t="s">
        <v>927</v>
      </c>
      <c r="B297" s="108" t="s">
        <v>596</v>
      </c>
      <c r="C297" s="106" t="s">
        <v>393</v>
      </c>
      <c r="D297" s="109">
        <v>63640.75</v>
      </c>
    </row>
    <row r="298" spans="1:4" ht="15.75" thickBot="1" x14ac:dyDescent="0.3">
      <c r="A298" s="107" t="s">
        <v>928</v>
      </c>
      <c r="B298" s="108" t="s">
        <v>585</v>
      </c>
      <c r="C298" s="106" t="s">
        <v>257</v>
      </c>
      <c r="D298" s="109">
        <v>94309.16</v>
      </c>
    </row>
    <row r="299" spans="1:4" ht="15.75" thickBot="1" x14ac:dyDescent="0.3">
      <c r="A299" s="107" t="s">
        <v>929</v>
      </c>
      <c r="B299" s="108" t="s">
        <v>930</v>
      </c>
      <c r="C299" s="106" t="s">
        <v>302</v>
      </c>
      <c r="D299" s="109">
        <v>47463.62</v>
      </c>
    </row>
    <row r="300" spans="1:4" ht="15.75" thickBot="1" x14ac:dyDescent="0.3">
      <c r="A300" s="107" t="s">
        <v>931</v>
      </c>
      <c r="B300" s="108" t="s">
        <v>841</v>
      </c>
      <c r="C300" s="106" t="s">
        <v>315</v>
      </c>
      <c r="D300" s="109">
        <v>139258.62</v>
      </c>
    </row>
    <row r="301" spans="1:4" ht="15.75" thickBot="1" x14ac:dyDescent="0.3">
      <c r="A301" s="107" t="s">
        <v>932</v>
      </c>
      <c r="B301" s="108" t="s">
        <v>933</v>
      </c>
      <c r="C301" s="106" t="s">
        <v>302</v>
      </c>
      <c r="D301" s="109">
        <v>44132.73</v>
      </c>
    </row>
    <row r="302" spans="1:4" ht="15.75" thickBot="1" x14ac:dyDescent="0.3">
      <c r="A302" s="107" t="s">
        <v>934</v>
      </c>
      <c r="B302" s="108" t="s">
        <v>935</v>
      </c>
      <c r="C302" s="106" t="s">
        <v>302</v>
      </c>
      <c r="D302" s="109">
        <v>102025</v>
      </c>
    </row>
    <row r="303" spans="1:4" ht="15.75" thickBot="1" x14ac:dyDescent="0.3">
      <c r="A303" s="107" t="s">
        <v>936</v>
      </c>
      <c r="B303" s="108" t="s">
        <v>937</v>
      </c>
      <c r="C303" s="106" t="s">
        <v>257</v>
      </c>
      <c r="D303" s="109">
        <v>91595.26</v>
      </c>
    </row>
    <row r="304" spans="1:4" ht="15.75" thickBot="1" x14ac:dyDescent="0.3">
      <c r="A304" s="107" t="s">
        <v>938</v>
      </c>
      <c r="B304" s="108" t="s">
        <v>939</v>
      </c>
      <c r="C304" s="106" t="s">
        <v>257</v>
      </c>
      <c r="D304" s="109">
        <v>102025</v>
      </c>
    </row>
    <row r="305" spans="1:4" ht="15.75" thickBot="1" x14ac:dyDescent="0.3">
      <c r="A305" s="107" t="s">
        <v>940</v>
      </c>
      <c r="B305" s="108" t="s">
        <v>941</v>
      </c>
      <c r="C305" s="106" t="s">
        <v>257</v>
      </c>
      <c r="D305" s="109">
        <v>102025</v>
      </c>
    </row>
    <row r="306" spans="1:4" ht="15.75" thickBot="1" x14ac:dyDescent="0.3">
      <c r="A306" s="107" t="s">
        <v>942</v>
      </c>
      <c r="B306" s="108" t="s">
        <v>943</v>
      </c>
      <c r="C306" s="106" t="s">
        <v>315</v>
      </c>
      <c r="D306" s="109">
        <v>95406.07</v>
      </c>
    </row>
    <row r="307" spans="1:4" ht="15.75" thickBot="1" x14ac:dyDescent="0.3">
      <c r="A307" s="107" t="s">
        <v>944</v>
      </c>
      <c r="B307" s="108" t="s">
        <v>393</v>
      </c>
      <c r="C307" s="106" t="s">
        <v>393</v>
      </c>
      <c r="D307" s="109">
        <v>94839.99</v>
      </c>
    </row>
    <row r="308" spans="1:4" ht="15.75" thickBot="1" x14ac:dyDescent="0.3">
      <c r="A308" s="107" t="s">
        <v>945</v>
      </c>
      <c r="B308" s="108" t="s">
        <v>946</v>
      </c>
      <c r="C308" s="106" t="s">
        <v>257</v>
      </c>
      <c r="D308" s="109">
        <v>225590.45</v>
      </c>
    </row>
    <row r="309" spans="1:4" ht="15.75" thickBot="1" x14ac:dyDescent="0.3">
      <c r="A309" s="107" t="s">
        <v>947</v>
      </c>
      <c r="B309" s="108" t="s">
        <v>948</v>
      </c>
      <c r="C309" s="106" t="s">
        <v>257</v>
      </c>
      <c r="D309" s="109">
        <v>68534.62</v>
      </c>
    </row>
    <row r="310" spans="1:4" ht="15.75" thickBot="1" x14ac:dyDescent="0.3">
      <c r="A310" s="107" t="s">
        <v>949</v>
      </c>
      <c r="B310" s="108" t="s">
        <v>950</v>
      </c>
      <c r="C310" s="106" t="s">
        <v>542</v>
      </c>
      <c r="D310" s="109">
        <v>159761.18</v>
      </c>
    </row>
    <row r="311" spans="1:4" ht="15.75" thickBot="1" x14ac:dyDescent="0.3">
      <c r="A311" s="107" t="s">
        <v>951</v>
      </c>
      <c r="B311" s="108" t="s">
        <v>656</v>
      </c>
      <c r="C311" s="106" t="s">
        <v>302</v>
      </c>
      <c r="D311" s="109">
        <v>192464.23</v>
      </c>
    </row>
    <row r="312" spans="1:4" ht="15.75" thickBot="1" x14ac:dyDescent="0.3">
      <c r="A312" s="107" t="s">
        <v>952</v>
      </c>
      <c r="B312" s="108" t="s">
        <v>393</v>
      </c>
      <c r="C312" s="106" t="s">
        <v>393</v>
      </c>
      <c r="D312" s="109">
        <v>102025</v>
      </c>
    </row>
    <row r="313" spans="1:4" ht="15.75" thickBot="1" x14ac:dyDescent="0.3">
      <c r="A313" s="107" t="s">
        <v>953</v>
      </c>
      <c r="B313" s="108" t="s">
        <v>954</v>
      </c>
      <c r="C313" s="106" t="s">
        <v>393</v>
      </c>
      <c r="D313" s="109">
        <v>66377.22</v>
      </c>
    </row>
    <row r="314" spans="1:4" ht="15.75" thickBot="1" x14ac:dyDescent="0.3">
      <c r="A314" s="107" t="s">
        <v>955</v>
      </c>
      <c r="B314" s="108" t="s">
        <v>620</v>
      </c>
      <c r="C314" s="106" t="s">
        <v>302</v>
      </c>
      <c r="D314" s="109">
        <v>102025</v>
      </c>
    </row>
    <row r="315" spans="1:4" ht="15.75" thickBot="1" x14ac:dyDescent="0.3">
      <c r="A315" s="107" t="s">
        <v>956</v>
      </c>
      <c r="B315" s="108" t="s">
        <v>705</v>
      </c>
      <c r="C315" s="106" t="s">
        <v>302</v>
      </c>
      <c r="D315" s="109">
        <v>101497.42</v>
      </c>
    </row>
    <row r="316" spans="1:4" ht="15.75" thickBot="1" x14ac:dyDescent="0.3">
      <c r="A316" s="107" t="s">
        <v>957</v>
      </c>
      <c r="B316" s="108" t="s">
        <v>724</v>
      </c>
      <c r="C316" s="106" t="s">
        <v>666</v>
      </c>
      <c r="D316" s="109">
        <v>102025</v>
      </c>
    </row>
    <row r="317" spans="1:4" ht="15.75" thickBot="1" x14ac:dyDescent="0.3">
      <c r="A317" s="107" t="s">
        <v>958</v>
      </c>
      <c r="B317" s="108" t="s">
        <v>959</v>
      </c>
      <c r="C317" s="106" t="s">
        <v>302</v>
      </c>
      <c r="D317" s="109">
        <v>62494.8</v>
      </c>
    </row>
    <row r="318" spans="1:4" ht="15.75" thickBot="1" x14ac:dyDescent="0.3">
      <c r="A318" s="107" t="s">
        <v>960</v>
      </c>
      <c r="B318" s="108" t="s">
        <v>637</v>
      </c>
      <c r="C318" s="106" t="s">
        <v>393</v>
      </c>
      <c r="D318" s="109">
        <v>98984.03</v>
      </c>
    </row>
    <row r="319" spans="1:4" ht="15.75" thickBot="1" x14ac:dyDescent="0.3">
      <c r="A319" s="107" t="s">
        <v>961</v>
      </c>
      <c r="B319" s="108" t="s">
        <v>962</v>
      </c>
      <c r="C319" s="106" t="s">
        <v>302</v>
      </c>
      <c r="D319" s="109">
        <v>100920.79</v>
      </c>
    </row>
    <row r="320" spans="1:4" ht="15.75" thickBot="1" x14ac:dyDescent="0.3">
      <c r="A320" s="107" t="s">
        <v>963</v>
      </c>
      <c r="B320" s="108" t="s">
        <v>546</v>
      </c>
      <c r="C320" s="106" t="s">
        <v>302</v>
      </c>
      <c r="D320" s="109">
        <v>102025</v>
      </c>
    </row>
    <row r="321" spans="1:4" ht="15.75" thickBot="1" x14ac:dyDescent="0.3">
      <c r="A321" s="107" t="s">
        <v>964</v>
      </c>
      <c r="B321" s="108" t="s">
        <v>965</v>
      </c>
      <c r="C321" s="106" t="s">
        <v>257</v>
      </c>
      <c r="D321" s="109">
        <v>92730.75</v>
      </c>
    </row>
    <row r="322" spans="1:4" ht="15.75" thickBot="1" x14ac:dyDescent="0.3">
      <c r="A322" s="107" t="s">
        <v>966</v>
      </c>
      <c r="B322" s="108" t="s">
        <v>967</v>
      </c>
      <c r="C322" s="106" t="s">
        <v>302</v>
      </c>
      <c r="D322" s="109">
        <v>186198.72</v>
      </c>
    </row>
    <row r="323" spans="1:4" ht="15.75" thickBot="1" x14ac:dyDescent="0.3">
      <c r="A323" s="107" t="s">
        <v>968</v>
      </c>
      <c r="B323" s="108" t="s">
        <v>969</v>
      </c>
      <c r="C323" s="106" t="s">
        <v>666</v>
      </c>
      <c r="D323" s="109">
        <v>70557.27</v>
      </c>
    </row>
    <row r="324" spans="1:4" ht="15.75" thickBot="1" x14ac:dyDescent="0.3">
      <c r="A324" s="107" t="s">
        <v>970</v>
      </c>
      <c r="B324" s="108" t="s">
        <v>772</v>
      </c>
      <c r="C324" s="106" t="s">
        <v>393</v>
      </c>
      <c r="D324" s="109">
        <v>26547.72</v>
      </c>
    </row>
    <row r="325" spans="1:4" ht="15.75" thickBot="1" x14ac:dyDescent="0.3">
      <c r="A325" s="107" t="s">
        <v>971</v>
      </c>
      <c r="B325" s="108" t="s">
        <v>656</v>
      </c>
      <c r="C325" s="106" t="s">
        <v>302</v>
      </c>
      <c r="D325" s="109">
        <v>102025</v>
      </c>
    </row>
    <row r="326" spans="1:4" ht="15.75" thickBot="1" x14ac:dyDescent="0.3">
      <c r="A326" s="107" t="s">
        <v>972</v>
      </c>
      <c r="B326" s="108" t="s">
        <v>656</v>
      </c>
      <c r="C326" s="106" t="s">
        <v>302</v>
      </c>
      <c r="D326" s="109">
        <v>89378.93</v>
      </c>
    </row>
    <row r="327" spans="1:4" ht="15.75" thickBot="1" x14ac:dyDescent="0.3">
      <c r="A327" s="107" t="s">
        <v>973</v>
      </c>
      <c r="B327" s="108" t="s">
        <v>656</v>
      </c>
      <c r="C327" s="106" t="s">
        <v>302</v>
      </c>
      <c r="D327" s="109">
        <v>68936.25</v>
      </c>
    </row>
    <row r="328" spans="1:4" ht="15.75" thickBot="1" x14ac:dyDescent="0.3">
      <c r="A328" s="107" t="s">
        <v>974</v>
      </c>
      <c r="B328" s="108" t="s">
        <v>753</v>
      </c>
      <c r="C328" s="106" t="s">
        <v>302</v>
      </c>
      <c r="D328" s="109">
        <v>91779.33</v>
      </c>
    </row>
    <row r="329" spans="1:4" ht="15.75" thickBot="1" x14ac:dyDescent="0.3">
      <c r="A329" s="107" t="s">
        <v>975</v>
      </c>
      <c r="B329" s="108" t="s">
        <v>976</v>
      </c>
      <c r="C329" s="106" t="s">
        <v>302</v>
      </c>
      <c r="D329" s="109">
        <v>61446.2</v>
      </c>
    </row>
    <row r="330" spans="1:4" ht="15.75" thickBot="1" x14ac:dyDescent="0.3">
      <c r="A330" s="107" t="s">
        <v>977</v>
      </c>
      <c r="B330" s="108" t="s">
        <v>623</v>
      </c>
      <c r="C330" s="106" t="s">
        <v>315</v>
      </c>
      <c r="D330" s="109">
        <v>61477.82</v>
      </c>
    </row>
    <row r="331" spans="1:4" ht="15.75" thickBot="1" x14ac:dyDescent="0.3">
      <c r="A331" s="107" t="s">
        <v>978</v>
      </c>
      <c r="B331" s="108" t="s">
        <v>393</v>
      </c>
      <c r="C331" s="106" t="s">
        <v>393</v>
      </c>
      <c r="D331" s="109">
        <v>101413.95</v>
      </c>
    </row>
    <row r="332" spans="1:4" ht="15.75" thickBot="1" x14ac:dyDescent="0.3">
      <c r="A332" s="107" t="s">
        <v>979</v>
      </c>
      <c r="B332" s="108" t="s">
        <v>836</v>
      </c>
      <c r="C332" s="106" t="s">
        <v>315</v>
      </c>
      <c r="D332" s="109">
        <v>102025</v>
      </c>
    </row>
    <row r="333" spans="1:4" ht="15.75" thickBot="1" x14ac:dyDescent="0.3">
      <c r="A333" s="107" t="s">
        <v>980</v>
      </c>
      <c r="B333" s="108" t="s">
        <v>981</v>
      </c>
      <c r="C333" s="106" t="s">
        <v>315</v>
      </c>
      <c r="D333" s="109">
        <v>97703.7</v>
      </c>
    </row>
    <row r="334" spans="1:4" ht="15.75" thickBot="1" x14ac:dyDescent="0.3">
      <c r="A334" s="107" t="s">
        <v>982</v>
      </c>
      <c r="B334" s="108" t="s">
        <v>910</v>
      </c>
      <c r="C334" s="106" t="s">
        <v>393</v>
      </c>
      <c r="D334" s="109">
        <v>86007.15</v>
      </c>
    </row>
    <row r="335" spans="1:4" ht="15.75" thickBot="1" x14ac:dyDescent="0.3">
      <c r="A335" s="107" t="s">
        <v>983</v>
      </c>
      <c r="B335" s="108" t="s">
        <v>393</v>
      </c>
      <c r="C335" s="106" t="s">
        <v>393</v>
      </c>
      <c r="D335" s="109">
        <v>1323186.58</v>
      </c>
    </row>
    <row r="336" spans="1:4" ht="15.75" thickBot="1" x14ac:dyDescent="0.3">
      <c r="A336" s="107" t="s">
        <v>984</v>
      </c>
      <c r="B336" s="108" t="s">
        <v>552</v>
      </c>
      <c r="C336" s="106" t="s">
        <v>257</v>
      </c>
      <c r="D336" s="109">
        <v>100511.03</v>
      </c>
    </row>
    <row r="337" spans="1:4" ht="15.75" thickBot="1" x14ac:dyDescent="0.3">
      <c r="A337" s="107" t="s">
        <v>985</v>
      </c>
      <c r="B337" s="108" t="s">
        <v>986</v>
      </c>
      <c r="C337" s="106" t="s">
        <v>542</v>
      </c>
      <c r="D337" s="109">
        <v>158251.38</v>
      </c>
    </row>
    <row r="338" spans="1:4" x14ac:dyDescent="0.25">
      <c r="A338" s="108" t="s">
        <v>987</v>
      </c>
      <c r="B338" s="108" t="s">
        <v>550</v>
      </c>
      <c r="C338" s="106" t="s">
        <v>302</v>
      </c>
      <c r="D338" s="109">
        <v>188211.67</v>
      </c>
    </row>
    <row r="339" spans="1:4" x14ac:dyDescent="0.25">
      <c r="A339" s="108" t="s">
        <v>988</v>
      </c>
      <c r="B339" s="108" t="s">
        <v>925</v>
      </c>
      <c r="C339" s="106" t="s">
        <v>393</v>
      </c>
      <c r="D339" s="109">
        <v>96543.8</v>
      </c>
    </row>
    <row r="340" spans="1:4" ht="15.75" thickBot="1" x14ac:dyDescent="0.3">
      <c r="A340" s="107" t="s">
        <v>989</v>
      </c>
      <c r="B340" s="108" t="s">
        <v>656</v>
      </c>
      <c r="C340" s="106" t="s">
        <v>302</v>
      </c>
      <c r="D340" s="109">
        <v>276925</v>
      </c>
    </row>
    <row r="341" spans="1:4" ht="15.75" thickBot="1" x14ac:dyDescent="0.3">
      <c r="A341" s="107" t="s">
        <v>990</v>
      </c>
      <c r="B341" s="108" t="s">
        <v>991</v>
      </c>
      <c r="C341" s="106" t="s">
        <v>302</v>
      </c>
      <c r="D341" s="109">
        <v>102024.99</v>
      </c>
    </row>
    <row r="342" spans="1:4" ht="15.75" thickBot="1" x14ac:dyDescent="0.3">
      <c r="A342" s="107" t="s">
        <v>992</v>
      </c>
      <c r="B342" s="108" t="s">
        <v>991</v>
      </c>
      <c r="C342" s="106" t="s">
        <v>302</v>
      </c>
      <c r="D342" s="109">
        <v>77603.289999999994</v>
      </c>
    </row>
    <row r="343" spans="1:4" ht="15.75" thickBot="1" x14ac:dyDescent="0.3">
      <c r="A343" s="107" t="s">
        <v>993</v>
      </c>
      <c r="B343" s="108" t="s">
        <v>571</v>
      </c>
      <c r="C343" s="106" t="s">
        <v>302</v>
      </c>
      <c r="D343" s="109">
        <v>202955.98</v>
      </c>
    </row>
    <row r="344" spans="1:4" ht="15.75" thickBot="1" x14ac:dyDescent="0.3">
      <c r="A344" s="107" t="s">
        <v>994</v>
      </c>
      <c r="B344" s="108" t="s">
        <v>585</v>
      </c>
      <c r="C344" s="106" t="s">
        <v>257</v>
      </c>
      <c r="D344" s="109">
        <v>91827.3</v>
      </c>
    </row>
    <row r="345" spans="1:4" ht="15.75" thickBot="1" x14ac:dyDescent="0.3">
      <c r="A345" s="107" t="s">
        <v>995</v>
      </c>
      <c r="B345" s="108" t="s">
        <v>393</v>
      </c>
      <c r="C345" s="106" t="s">
        <v>393</v>
      </c>
      <c r="D345" s="109">
        <v>158882.35</v>
      </c>
    </row>
    <row r="346" spans="1:4" ht="15.75" thickBot="1" x14ac:dyDescent="0.3">
      <c r="A346" s="107" t="s">
        <v>995</v>
      </c>
      <c r="B346" s="108" t="s">
        <v>605</v>
      </c>
      <c r="C346" s="106" t="s">
        <v>393</v>
      </c>
      <c r="D346" s="109">
        <v>278874.68</v>
      </c>
    </row>
    <row r="347" spans="1:4" ht="15.75" thickBot="1" x14ac:dyDescent="0.3">
      <c r="A347" s="107" t="s">
        <v>995</v>
      </c>
      <c r="B347" s="108" t="s">
        <v>996</v>
      </c>
      <c r="C347" s="106" t="s">
        <v>257</v>
      </c>
      <c r="D347" s="109">
        <v>81385.149999999994</v>
      </c>
    </row>
    <row r="348" spans="1:4" x14ac:dyDescent="0.25">
      <c r="A348" s="108" t="s">
        <v>997</v>
      </c>
      <c r="B348" s="108" t="s">
        <v>565</v>
      </c>
      <c r="C348" s="106" t="s">
        <v>393</v>
      </c>
      <c r="D348" s="109">
        <f>1431603.24-1787.6</f>
        <v>1429815.64</v>
      </c>
    </row>
    <row r="349" spans="1:4" ht="15.75" thickBot="1" x14ac:dyDescent="0.3">
      <c r="A349" s="107" t="s">
        <v>998</v>
      </c>
      <c r="B349" s="108" t="s">
        <v>857</v>
      </c>
      <c r="C349" s="106" t="s">
        <v>257</v>
      </c>
      <c r="D349" s="109">
        <v>70195.509999999995</v>
      </c>
    </row>
    <row r="350" spans="1:4" ht="15.75" thickBot="1" x14ac:dyDescent="0.3">
      <c r="A350" s="107" t="s">
        <v>999</v>
      </c>
      <c r="B350" s="108" t="s">
        <v>1000</v>
      </c>
      <c r="C350" s="106" t="s">
        <v>393</v>
      </c>
      <c r="D350" s="109">
        <v>67559.320000000007</v>
      </c>
    </row>
    <row r="351" spans="1:4" ht="15.75" thickBot="1" x14ac:dyDescent="0.3">
      <c r="A351" s="107" t="s">
        <v>1001</v>
      </c>
      <c r="B351" s="108" t="s">
        <v>639</v>
      </c>
      <c r="C351" s="106" t="s">
        <v>302</v>
      </c>
      <c r="D351" s="109">
        <v>102025</v>
      </c>
    </row>
    <row r="352" spans="1:4" ht="15.75" thickBot="1" x14ac:dyDescent="0.3">
      <c r="A352" s="107" t="s">
        <v>1002</v>
      </c>
      <c r="B352" s="108" t="s">
        <v>836</v>
      </c>
      <c r="C352" s="106" t="s">
        <v>315</v>
      </c>
      <c r="D352" s="109">
        <v>98575.47</v>
      </c>
    </row>
    <row r="353" spans="1:4" ht="15.75" thickBot="1" x14ac:dyDescent="0.3">
      <c r="A353" s="107" t="s">
        <v>1003</v>
      </c>
      <c r="B353" s="108" t="s">
        <v>1004</v>
      </c>
      <c r="C353" s="106" t="s">
        <v>542</v>
      </c>
      <c r="D353" s="109">
        <v>71959.240000000005</v>
      </c>
    </row>
    <row r="354" spans="1:4" ht="15.75" thickBot="1" x14ac:dyDescent="0.3">
      <c r="A354" s="107" t="s">
        <v>1005</v>
      </c>
      <c r="B354" s="108" t="s">
        <v>645</v>
      </c>
      <c r="C354" s="106" t="s">
        <v>393</v>
      </c>
      <c r="D354" s="109">
        <v>370906.58</v>
      </c>
    </row>
    <row r="355" spans="1:4" ht="15.75" thickBot="1" x14ac:dyDescent="0.3">
      <c r="A355" s="107" t="s">
        <v>1006</v>
      </c>
      <c r="B355" s="108" t="s">
        <v>700</v>
      </c>
      <c r="C355" s="106" t="s">
        <v>315</v>
      </c>
      <c r="D355" s="109">
        <v>102025</v>
      </c>
    </row>
    <row r="356" spans="1:4" ht="15.75" thickBot="1" x14ac:dyDescent="0.3">
      <c r="A356" s="107" t="s">
        <v>1006</v>
      </c>
      <c r="B356" s="108" t="s">
        <v>681</v>
      </c>
      <c r="C356" s="106" t="s">
        <v>257</v>
      </c>
      <c r="D356" s="109">
        <v>67973.14</v>
      </c>
    </row>
    <row r="357" spans="1:4" ht="15.75" thickBot="1" x14ac:dyDescent="0.3">
      <c r="A357" s="107" t="s">
        <v>1007</v>
      </c>
      <c r="B357" s="108" t="s">
        <v>1008</v>
      </c>
      <c r="C357" s="106" t="s">
        <v>542</v>
      </c>
      <c r="D357" s="109">
        <v>535945.65</v>
      </c>
    </row>
    <row r="358" spans="1:4" ht="15.75" thickBot="1" x14ac:dyDescent="0.3">
      <c r="A358" s="107" t="s">
        <v>1009</v>
      </c>
      <c r="B358" s="108" t="s">
        <v>889</v>
      </c>
      <c r="C358" s="106" t="s">
        <v>542</v>
      </c>
      <c r="D358" s="109">
        <v>69799.08</v>
      </c>
    </row>
    <row r="359" spans="1:4" ht="15.75" thickBot="1" x14ac:dyDescent="0.3">
      <c r="A359" s="107" t="s">
        <v>1010</v>
      </c>
      <c r="B359" s="108" t="s">
        <v>1011</v>
      </c>
      <c r="C359" s="106" t="s">
        <v>315</v>
      </c>
      <c r="D359" s="109">
        <v>102025</v>
      </c>
    </row>
    <row r="360" spans="1:4" ht="15.75" thickBot="1" x14ac:dyDescent="0.3">
      <c r="A360" s="107" t="s">
        <v>1012</v>
      </c>
      <c r="B360" s="108" t="s">
        <v>1013</v>
      </c>
      <c r="C360" s="106" t="s">
        <v>315</v>
      </c>
      <c r="D360" s="109">
        <v>44663.02</v>
      </c>
    </row>
    <row r="361" spans="1:4" ht="15.75" thickBot="1" x14ac:dyDescent="0.3">
      <c r="A361" s="107" t="s">
        <v>1014</v>
      </c>
      <c r="B361" s="108" t="s">
        <v>1000</v>
      </c>
      <c r="C361" s="106" t="s">
        <v>393</v>
      </c>
      <c r="D361" s="109">
        <v>102025</v>
      </c>
    </row>
    <row r="362" spans="1:4" ht="15.75" thickBot="1" x14ac:dyDescent="0.3">
      <c r="A362" s="107" t="s">
        <v>1015</v>
      </c>
      <c r="B362" s="108" t="s">
        <v>1016</v>
      </c>
      <c r="C362" s="106" t="s">
        <v>315</v>
      </c>
      <c r="D362" s="109">
        <v>257184.2</v>
      </c>
    </row>
    <row r="363" spans="1:4" ht="15.75" thickBot="1" x14ac:dyDescent="0.3">
      <c r="A363" s="107" t="s">
        <v>1017</v>
      </c>
      <c r="B363" s="108" t="s">
        <v>836</v>
      </c>
      <c r="C363" s="106" t="s">
        <v>315</v>
      </c>
      <c r="D363" s="109">
        <v>214172.07</v>
      </c>
    </row>
    <row r="364" spans="1:4" ht="15.75" thickBot="1" x14ac:dyDescent="0.3">
      <c r="A364" s="107" t="s">
        <v>1018</v>
      </c>
      <c r="B364" s="108" t="s">
        <v>1019</v>
      </c>
      <c r="C364" s="106" t="s">
        <v>542</v>
      </c>
      <c r="D364" s="109">
        <v>192525.26</v>
      </c>
    </row>
    <row r="365" spans="1:4" ht="15.75" thickBot="1" x14ac:dyDescent="0.3">
      <c r="A365" s="107" t="s">
        <v>1020</v>
      </c>
      <c r="B365" s="108" t="s">
        <v>592</v>
      </c>
      <c r="C365" s="106" t="s">
        <v>393</v>
      </c>
      <c r="D365" s="109">
        <v>173502.82</v>
      </c>
    </row>
    <row r="366" spans="1:4" ht="15.75" thickBot="1" x14ac:dyDescent="0.3">
      <c r="A366" s="107" t="s">
        <v>1021</v>
      </c>
      <c r="B366" s="108" t="s">
        <v>724</v>
      </c>
      <c r="C366" s="106" t="s">
        <v>666</v>
      </c>
      <c r="D366" s="109">
        <v>168395.66</v>
      </c>
    </row>
    <row r="367" spans="1:4" ht="15.75" thickBot="1" x14ac:dyDescent="0.3">
      <c r="A367" s="107" t="s">
        <v>1022</v>
      </c>
      <c r="B367" s="108" t="s">
        <v>573</v>
      </c>
      <c r="C367" s="106" t="s">
        <v>302</v>
      </c>
      <c r="D367" s="109">
        <v>99969.99</v>
      </c>
    </row>
    <row r="368" spans="1:4" ht="15.75" thickBot="1" x14ac:dyDescent="0.3">
      <c r="A368" s="107" t="s">
        <v>1023</v>
      </c>
      <c r="B368" s="108" t="s">
        <v>1024</v>
      </c>
      <c r="C368" s="106" t="s">
        <v>315</v>
      </c>
      <c r="D368" s="109">
        <v>26372.240000000002</v>
      </c>
    </row>
    <row r="369" spans="1:4" ht="15.75" thickBot="1" x14ac:dyDescent="0.3">
      <c r="A369" s="107" t="s">
        <v>1025</v>
      </c>
      <c r="B369" s="108" t="s">
        <v>393</v>
      </c>
      <c r="C369" s="106" t="s">
        <v>393</v>
      </c>
      <c r="D369" s="109">
        <v>102025</v>
      </c>
    </row>
    <row r="370" spans="1:4" ht="15.75" thickBot="1" x14ac:dyDescent="0.3">
      <c r="A370" s="107" t="s">
        <v>1026</v>
      </c>
      <c r="B370" s="108" t="s">
        <v>393</v>
      </c>
      <c r="C370" s="106" t="s">
        <v>393</v>
      </c>
      <c r="D370" s="109">
        <v>101276.14</v>
      </c>
    </row>
    <row r="371" spans="1:4" ht="15.75" thickBot="1" x14ac:dyDescent="0.3">
      <c r="A371" s="107" t="s">
        <v>1027</v>
      </c>
      <c r="B371" s="108" t="s">
        <v>1028</v>
      </c>
      <c r="C371" s="106" t="s">
        <v>302</v>
      </c>
      <c r="D371" s="109">
        <v>162803.04999999999</v>
      </c>
    </row>
    <row r="372" spans="1:4" ht="15.75" thickBot="1" x14ac:dyDescent="0.3">
      <c r="A372" s="107" t="s">
        <v>1029</v>
      </c>
      <c r="B372" s="108" t="s">
        <v>656</v>
      </c>
      <c r="C372" s="106" t="s">
        <v>302</v>
      </c>
      <c r="D372" s="109">
        <v>99707.69</v>
      </c>
    </row>
    <row r="373" spans="1:4" ht="15.75" thickBot="1" x14ac:dyDescent="0.3">
      <c r="A373" s="107" t="s">
        <v>1030</v>
      </c>
      <c r="B373" s="108" t="s">
        <v>772</v>
      </c>
      <c r="C373" s="106" t="s">
        <v>393</v>
      </c>
      <c r="D373" s="109">
        <v>102025</v>
      </c>
    </row>
    <row r="374" spans="1:4" ht="15.75" thickBot="1" x14ac:dyDescent="0.3">
      <c r="A374" s="107" t="s">
        <v>1031</v>
      </c>
      <c r="B374" s="108" t="s">
        <v>550</v>
      </c>
      <c r="C374" s="106" t="s">
        <v>302</v>
      </c>
      <c r="D374" s="109">
        <v>87450</v>
      </c>
    </row>
    <row r="375" spans="1:4" ht="15.75" thickBot="1" x14ac:dyDescent="0.3">
      <c r="A375" s="107" t="s">
        <v>1032</v>
      </c>
      <c r="B375" s="108" t="s">
        <v>571</v>
      </c>
      <c r="C375" s="106" t="s">
        <v>302</v>
      </c>
      <c r="D375" s="109">
        <v>85065</v>
      </c>
    </row>
    <row r="376" spans="1:4" ht="15.75" thickBot="1" x14ac:dyDescent="0.3">
      <c r="A376" s="107" t="s">
        <v>1033</v>
      </c>
      <c r="B376" s="108" t="s">
        <v>571</v>
      </c>
      <c r="C376" s="106" t="s">
        <v>302</v>
      </c>
      <c r="D376" s="109">
        <v>67959.210000000006</v>
      </c>
    </row>
    <row r="377" spans="1:4" ht="15.75" thickBot="1" x14ac:dyDescent="0.3">
      <c r="A377" s="107" t="s">
        <v>1034</v>
      </c>
      <c r="B377" s="108" t="s">
        <v>1028</v>
      </c>
      <c r="C377" s="106" t="s">
        <v>302</v>
      </c>
      <c r="D377" s="109">
        <v>13690.5</v>
      </c>
    </row>
    <row r="378" spans="1:4" ht="15.75" thickBot="1" x14ac:dyDescent="0.3">
      <c r="A378" s="107" t="s">
        <v>1035</v>
      </c>
      <c r="B378" s="108" t="s">
        <v>654</v>
      </c>
      <c r="C378" s="106" t="s">
        <v>257</v>
      </c>
      <c r="D378" s="109">
        <v>58075.23</v>
      </c>
    </row>
    <row r="379" spans="1:4" ht="15.75" thickBot="1" x14ac:dyDescent="0.3">
      <c r="A379" s="107" t="s">
        <v>1036</v>
      </c>
      <c r="B379" s="108" t="s">
        <v>821</v>
      </c>
      <c r="C379" s="106" t="s">
        <v>542</v>
      </c>
      <c r="D379" s="109">
        <v>87450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0FC50-C9E5-4A8B-949E-4A62DE54DDCD}">
  <dimension ref="A1"/>
  <sheetViews>
    <sheetView workbookViewId="0">
      <selection activeCell="E12" sqref="E12"/>
    </sheetView>
  </sheetViews>
  <sheetFormatPr defaultRowHeight="15" x14ac:dyDescent="0.25"/>
  <sheetData>
    <row r="1" spans="1:1" x14ac:dyDescent="0.25">
      <c r="A1" s="104" t="s">
        <v>528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216F35AF2CB9468CD9A6F9808E74AF" ma:contentTypeVersion="13" ma:contentTypeDescription="Een nieuw document maken." ma:contentTypeScope="" ma:versionID="b699f503e19aae1be231452c0b07b1bd">
  <xsd:schema xmlns:xsd="http://www.w3.org/2001/XMLSchema" xmlns:xs="http://www.w3.org/2001/XMLSchema" xmlns:p="http://schemas.microsoft.com/office/2006/metadata/properties" xmlns:ns2="03d5240a-782c-4048-8313-d01b5d6ab2a6" xmlns:ns3="ceeae0c4-f3ff-4153-af2f-582bafa5e89e" targetNamespace="http://schemas.microsoft.com/office/2006/metadata/properties" ma:root="true" ma:fieldsID="6c7e59aa8c4e9fdd8807bf6855495628" ns2:_="" ns3:_="">
    <xsd:import namespace="03d5240a-782c-4048-8313-d01b5d6ab2a6"/>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5240a-782c-4048-8313-d01b5d6ab2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EB1D99-9F2C-4612-AE83-36E1DA496552}"/>
</file>

<file path=customXml/itemProps2.xml><?xml version="1.0" encoding="utf-8"?>
<ds:datastoreItem xmlns:ds="http://schemas.openxmlformats.org/officeDocument/2006/customXml" ds:itemID="{C82380C8-C6EA-4558-BFBE-F10D58F3F76D}"/>
</file>

<file path=customXml/itemProps3.xml><?xml version="1.0" encoding="utf-8"?>
<ds:datastoreItem xmlns:ds="http://schemas.openxmlformats.org/officeDocument/2006/customXml" ds:itemID="{E109996C-1103-47B9-B565-672CBA258E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Bestedingen Vlaams Klimaatfonds</vt:lpstr>
      <vt:lpstr>Enerpedia 2.0</vt:lpstr>
      <vt:lpstr>VLIF</vt:lpstr>
      <vt:lpstr>VMSW</vt:lpstr>
      <vt:lpstr>VIPA</vt:lpstr>
      <vt:lpstr>FoCI eigen infra</vt:lpstr>
      <vt:lpstr>FoCI subsidieoproep</vt:lpstr>
      <vt:lpstr>AGION</vt:lpstr>
      <vt:lpstr>GLITCH</vt:lpstr>
      <vt:lpstr>AHOVOKS oproepen 2017 en 2019</vt:lpstr>
      <vt:lpstr>FDO</vt:lpstr>
      <vt:lpstr>VEB</vt:lpstr>
      <vt:lpstr>HFB</vt:lpstr>
      <vt:lpstr>ANB</vt:lpstr>
      <vt:lpstr>OVAM</vt:lpstr>
      <vt:lpstr>DeLijn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VANHAECKE, Gwenny</dc:creator>
  <cp:lastModifiedBy>Ingels, shanti</cp:lastModifiedBy>
  <cp:lastPrinted>2020-04-08T08:26:07Z</cp:lastPrinted>
  <dcterms:created xsi:type="dcterms:W3CDTF">2020-03-25T14:42:42Z</dcterms:created>
  <dcterms:modified xsi:type="dcterms:W3CDTF">2020-10-01T08:52:51Z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0x0101002E216F35AF2CB9468CD9A6F9808E74AF</vt:lpwstr>
  </property>
</Properties>
</file>