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binetbourgeois.vo.proximuscloudsharepoint.be/Parl. Vrgn/schriftelijke vragen/2018-2019/"/>
    </mc:Choice>
  </mc:AlternateContent>
  <xr:revisionPtr revIDLastSave="0" documentId="8_{B9BBD51A-77DF-47BD-A8E3-7EEAA6D41C65}" xr6:coauthVersionLast="31" xr6:coauthVersionMax="31" xr10:uidLastSave="{00000000-0000-0000-0000-000000000000}"/>
  <bookViews>
    <workbookView xWindow="0" yWindow="0" windowWidth="17976" windowHeight="5952" xr2:uid="{A2055A5A-41BD-4BCF-A34E-64D5A93FFECC}"/>
  </bookViews>
  <sheets>
    <sheet name="2013" sheetId="1" r:id="rId1"/>
    <sheet name="2014" sheetId="2" r:id="rId2"/>
    <sheet name="2015" sheetId="3" r:id="rId3"/>
    <sheet name="2016" sheetId="4" r:id="rId4"/>
    <sheet name="2017" sheetId="5" r:id="rId5"/>
    <sheet name="2018" sheetId="6" r:id="rId6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6" l="1"/>
  <c r="H14" i="6" s="1"/>
  <c r="H15" i="6" s="1"/>
  <c r="F13" i="6"/>
  <c r="H13" i="6" s="1"/>
  <c r="F12" i="6"/>
  <c r="H12" i="6" s="1"/>
  <c r="F11" i="6"/>
  <c r="G11" i="6" s="1"/>
  <c r="H11" i="6" s="1"/>
  <c r="F10" i="6"/>
  <c r="H10" i="6" s="1"/>
  <c r="F9" i="6"/>
  <c r="H9" i="6" s="1"/>
  <c r="F8" i="6"/>
  <c r="H8" i="6" s="1"/>
  <c r="F7" i="6"/>
  <c r="H7" i="6" s="1"/>
  <c r="F6" i="6"/>
  <c r="H6" i="6" s="1"/>
  <c r="F5" i="6"/>
  <c r="H5" i="6" s="1"/>
  <c r="F4" i="6"/>
  <c r="H4" i="6" s="1"/>
  <c r="I4" i="6" s="1"/>
  <c r="F19" i="5"/>
  <c r="F18" i="5"/>
  <c r="F17" i="5"/>
  <c r="G17" i="5" s="1"/>
  <c r="F16" i="5"/>
  <c r="G16" i="5" s="1"/>
  <c r="H16" i="5" s="1"/>
  <c r="F15" i="5"/>
  <c r="G15" i="5" s="1"/>
  <c r="H15" i="5" s="1"/>
  <c r="F13" i="5"/>
  <c r="F12" i="5"/>
  <c r="F14" i="5"/>
  <c r="H14" i="5" s="1"/>
  <c r="F11" i="5"/>
  <c r="H11" i="5" s="1"/>
  <c r="H10" i="5"/>
  <c r="F9" i="5"/>
  <c r="H9" i="5" s="1"/>
  <c r="F8" i="5"/>
  <c r="H8" i="5" s="1"/>
  <c r="H7" i="5"/>
  <c r="F6" i="5"/>
  <c r="G6" i="5" s="1"/>
  <c r="H6" i="5" s="1"/>
  <c r="F5" i="5"/>
  <c r="G5" i="5" s="1"/>
  <c r="H5" i="5" s="1"/>
  <c r="F4" i="5"/>
  <c r="G4" i="5" s="1"/>
  <c r="H4" i="5" s="1"/>
  <c r="I4" i="5" s="1"/>
  <c r="H16" i="4"/>
  <c r="G13" i="4"/>
  <c r="H13" i="4" s="1"/>
  <c r="H23" i="4"/>
  <c r="G32" i="4"/>
  <c r="H32" i="4" s="1"/>
  <c r="G12" i="4"/>
  <c r="H12" i="4" s="1"/>
  <c r="G15" i="4"/>
  <c r="H15" i="4" s="1"/>
  <c r="G22" i="4"/>
  <c r="H22" i="4" s="1"/>
  <c r="G7" i="4"/>
  <c r="H7" i="4" s="1"/>
  <c r="G31" i="4"/>
  <c r="H31" i="4" s="1"/>
  <c r="G30" i="4"/>
  <c r="H30" i="4" s="1"/>
  <c r="H29" i="4"/>
  <c r="G11" i="4"/>
  <c r="H11" i="4" s="1"/>
  <c r="G28" i="4"/>
  <c r="H28" i="4" s="1"/>
  <c r="G27" i="4"/>
  <c r="H27" i="4" s="1"/>
  <c r="H21" i="4"/>
  <c r="H6" i="4"/>
  <c r="G20" i="4"/>
  <c r="H20" i="4" s="1"/>
  <c r="G26" i="4"/>
  <c r="H26" i="4" s="1"/>
  <c r="H19" i="4"/>
  <c r="G18" i="4"/>
  <c r="H18" i="4" s="1"/>
  <c r="H10" i="4"/>
  <c r="H14" i="4"/>
  <c r="G5" i="4"/>
  <c r="H5" i="4" s="1"/>
  <c r="G9" i="4"/>
  <c r="H9" i="4" s="1"/>
  <c r="G17" i="4"/>
  <c r="H17" i="4" s="1"/>
  <c r="G4" i="4"/>
  <c r="H4" i="4" s="1"/>
  <c r="I4" i="4" s="1"/>
  <c r="G33" i="4"/>
  <c r="H33" i="4" s="1"/>
  <c r="G25" i="4"/>
  <c r="H25" i="4" s="1"/>
  <c r="G24" i="4"/>
  <c r="H24" i="4" s="1"/>
  <c r="H34" i="4" s="1"/>
  <c r="G8" i="4"/>
  <c r="H8" i="4" s="1"/>
  <c r="I4" i="3"/>
  <c r="H6" i="3"/>
  <c r="H5" i="3"/>
  <c r="G20" i="3"/>
  <c r="H20" i="3" s="1"/>
  <c r="G23" i="3"/>
  <c r="H23" i="3" s="1"/>
  <c r="G4" i="3"/>
  <c r="H4" i="3" s="1"/>
  <c r="G28" i="3"/>
  <c r="H28" i="3" s="1"/>
  <c r="G27" i="3"/>
  <c r="H27" i="3" s="1"/>
  <c r="G26" i="3"/>
  <c r="H26" i="3" s="1"/>
  <c r="G12" i="3"/>
  <c r="H12" i="3" s="1"/>
  <c r="G31" i="3"/>
  <c r="H31" i="3" s="1"/>
  <c r="G25" i="3"/>
  <c r="H25" i="3" s="1"/>
  <c r="G30" i="3"/>
  <c r="H30" i="3" s="1"/>
  <c r="G17" i="3"/>
  <c r="H17" i="3" s="1"/>
  <c r="G11" i="3"/>
  <c r="H11" i="3" s="1"/>
  <c r="G19" i="3"/>
  <c r="H19" i="3" s="1"/>
  <c r="G16" i="3"/>
  <c r="H16" i="3" s="1"/>
  <c r="G15" i="3"/>
  <c r="H15" i="3" s="1"/>
  <c r="H10" i="3"/>
  <c r="H14" i="3"/>
  <c r="G24" i="3"/>
  <c r="H24" i="3" s="1"/>
  <c r="H32" i="3" s="1"/>
  <c r="G29" i="3"/>
  <c r="H29" i="3" s="1"/>
  <c r="H22" i="3"/>
  <c r="G9" i="3"/>
  <c r="H9" i="3" s="1"/>
  <c r="H8" i="3"/>
  <c r="G21" i="3"/>
  <c r="H21" i="3" s="1"/>
  <c r="G13" i="3"/>
  <c r="H13" i="3" s="1"/>
  <c r="G7" i="3"/>
  <c r="H7" i="3" s="1"/>
  <c r="H18" i="3"/>
  <c r="I5" i="5" l="1"/>
  <c r="I6" i="5" s="1"/>
  <c r="I7" i="5" s="1"/>
  <c r="I8" i="5" s="1"/>
  <c r="I9" i="5" s="1"/>
  <c r="I10" i="5" s="1"/>
  <c r="I11" i="5" s="1"/>
  <c r="G18" i="5"/>
  <c r="H18" i="5" s="1"/>
  <c r="H20" i="5" s="1"/>
  <c r="G19" i="5"/>
  <c r="H19" i="5" s="1"/>
  <c r="G12" i="5"/>
  <c r="H12" i="5" s="1"/>
  <c r="G13" i="5"/>
  <c r="H13" i="5" s="1"/>
  <c r="I5" i="4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4" i="2"/>
  <c r="I12" i="5" l="1"/>
  <c r="I13" i="5" s="1"/>
  <c r="I14" i="5"/>
  <c r="I15" i="5" s="1"/>
  <c r="I16" i="5" s="1"/>
  <c r="I17" i="5" s="1"/>
  <c r="I18" i="5" s="1"/>
  <c r="I19" i="5" s="1"/>
  <c r="G30" i="2"/>
  <c r="H30" i="2" s="1"/>
  <c r="G38" i="2"/>
  <c r="H38" i="2" s="1"/>
  <c r="G37" i="2"/>
  <c r="H37" i="2" s="1"/>
  <c r="H16" i="2"/>
  <c r="G29" i="2"/>
  <c r="H29" i="2" s="1"/>
  <c r="G27" i="2"/>
  <c r="H27" i="2" s="1"/>
  <c r="H26" i="2"/>
  <c r="G20" i="2"/>
  <c r="H20" i="2" s="1"/>
  <c r="G19" i="2"/>
  <c r="H19" i="2" s="1"/>
  <c r="H13" i="2"/>
  <c r="H10" i="2"/>
  <c r="G28" i="2"/>
  <c r="H28" i="2" s="1"/>
  <c r="G18" i="2"/>
  <c r="H18" i="2" s="1"/>
  <c r="H25" i="2"/>
  <c r="G9" i="2"/>
  <c r="H9" i="2" s="1"/>
  <c r="H12" i="2"/>
  <c r="G24" i="2"/>
  <c r="H24" i="2" s="1"/>
  <c r="G8" i="2"/>
  <c r="H8" i="2" s="1"/>
  <c r="H11" i="2"/>
  <c r="H14" i="2"/>
  <c r="G32" i="2"/>
  <c r="H32" i="2" s="1"/>
  <c r="G36" i="2"/>
  <c r="H36" i="2" s="1"/>
  <c r="G35" i="2"/>
  <c r="H35" i="2" s="1"/>
  <c r="G34" i="2"/>
  <c r="H34" i="2" s="1"/>
  <c r="G31" i="2"/>
  <c r="H31" i="2" s="1"/>
  <c r="G33" i="2"/>
  <c r="H33" i="2" s="1"/>
  <c r="G7" i="2"/>
  <c r="H7" i="2" s="1"/>
  <c r="G23" i="2"/>
  <c r="H23" i="2" s="1"/>
  <c r="G6" i="2"/>
  <c r="H6" i="2" s="1"/>
  <c r="G5" i="2"/>
  <c r="H5" i="2" s="1"/>
  <c r="H22" i="2"/>
  <c r="H21" i="2"/>
  <c r="H17" i="2"/>
  <c r="F42" i="1"/>
  <c r="G6" i="1"/>
  <c r="G7" i="1"/>
  <c r="G8" i="1"/>
  <c r="G9" i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" i="1"/>
  <c r="G5" i="1"/>
  <c r="H39" i="2" l="1"/>
  <c r="I5" i="2"/>
  <c r="I6" i="2" s="1"/>
  <c r="I7" i="2" s="1"/>
  <c r="I8" i="2" s="1"/>
  <c r="I9" i="2" s="1"/>
  <c r="I10" i="2" s="1"/>
  <c r="I11" i="2"/>
  <c r="I12" i="2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5" i="3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5" i="6"/>
  <c r="I6" i="6" s="1"/>
  <c r="I7" i="6" s="1"/>
  <c r="I8" i="6" s="1"/>
  <c r="I9" i="6" s="1"/>
  <c r="I10" i="6" s="1"/>
  <c r="I11" i="6" s="1"/>
  <c r="I12" i="6" s="1"/>
  <c r="I13" i="6" s="1"/>
  <c r="I1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Unknown</author>
  </authors>
  <commentList>
    <comment ref="A21" authorId="0" shapeId="0" xr:uid="{7A4A8534-B6B2-4575-AD54-A196E74F210B}">
      <text>
        <r>
          <rPr>
            <b/>
            <sz val="9"/>
            <color indexed="81"/>
            <rFont val="Tahoma"/>
            <family val="2"/>
          </rPr>
          <t>Unknown: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<sst xmlns="http://schemas.openxmlformats.org/spreadsheetml/2006/main" count="696" uniqueCount="373">
  <si>
    <t>O</t>
  </si>
  <si>
    <t>Gent</t>
  </si>
  <si>
    <t>Universiteit</t>
  </si>
  <si>
    <t>fase 3 - gevels -Jozef Platteau</t>
  </si>
  <si>
    <t>OLVrouw ter Hoyen</t>
  </si>
  <si>
    <t>Fase 5D - Convent 201</t>
  </si>
  <si>
    <t>Begijnhof OLV ter Hoyen</t>
  </si>
  <si>
    <t>Fase 5C - restauratie woningen 195-197-199 + wegenis</t>
  </si>
  <si>
    <t>A</t>
  </si>
  <si>
    <t>Antwerpen</t>
  </si>
  <si>
    <t>De Shop, Rijnkaai-Braziliëstraat: aanwervingsbureau voor havenwerklieden</t>
  </si>
  <si>
    <t>Fase B buitenrestauratie: aluminium schrijnwerk en droogmakingswerken</t>
  </si>
  <si>
    <t>Mechelen</t>
  </si>
  <si>
    <t>Bleekstraat 7</t>
  </si>
  <si>
    <t>restauratie</t>
  </si>
  <si>
    <t>W</t>
  </si>
  <si>
    <t>Brugge</t>
  </si>
  <si>
    <t>School Residentie De Veste</t>
  </si>
  <si>
    <t>Vernieuwen daken en goten</t>
  </si>
  <si>
    <t>Boerentoren - KBC-toren</t>
  </si>
  <si>
    <t>Exterieur - gevels</t>
  </si>
  <si>
    <t>Poperinge</t>
  </si>
  <si>
    <t>Domein Couthof Proven</t>
  </si>
  <si>
    <t>Ijskelder en paviljoen (ZEN)</t>
  </si>
  <si>
    <t>B</t>
  </si>
  <si>
    <t>Huldenberg</t>
  </si>
  <si>
    <t>Watermolen Loonbeek</t>
  </si>
  <si>
    <t>Restauratie daken</t>
  </si>
  <si>
    <t>Tienen</t>
  </si>
  <si>
    <t>Billighouthoeve Kumtich-Beisem</t>
  </si>
  <si>
    <t>Daken, gevels en binnenmuren</t>
  </si>
  <si>
    <t>Lebbeke</t>
  </si>
  <si>
    <t>Processiehuis</t>
  </si>
  <si>
    <t>Restauratie daken en gevels</t>
  </si>
  <si>
    <t>Gravensteen</t>
  </si>
  <si>
    <t xml:space="preserve"> Fase 4, deelfase 6</t>
  </si>
  <si>
    <t>Blankenberge</t>
  </si>
  <si>
    <t>Staatsnormaalschool</t>
  </si>
  <si>
    <t>Fase 1: herstellingswerken ifv vochtproblemen</t>
  </si>
  <si>
    <t>L</t>
  </si>
  <si>
    <t>Lanaken</t>
  </si>
  <si>
    <t>Sint-Pieterskerk Oud-Rekem-Museumkerk</t>
  </si>
  <si>
    <t>Restauratie aangetaste kerkplafonds</t>
  </si>
  <si>
    <t>Landen</t>
  </si>
  <si>
    <t>Pastorie Sint-Trudo Laar</t>
  </si>
  <si>
    <t>Restauratie kerkhofmuur (deel 2)</t>
  </si>
  <si>
    <t>St-Lievens-Houtem</t>
  </si>
  <si>
    <t>Pastorie Vlierzele-Buurthuis De Kring</t>
  </si>
  <si>
    <t>Restauratie achtergevel, zijgevel links en dak</t>
  </si>
  <si>
    <t>Genk</t>
  </si>
  <si>
    <t>Mijn Winterslag - Vml Burelen TD</t>
  </si>
  <si>
    <t>Sokkel en muur Wilde Kastanjelaan</t>
  </si>
  <si>
    <t>Sint-Niklaas</t>
  </si>
  <si>
    <t>Vml conciërgewoning Kasteel Walburg</t>
  </si>
  <si>
    <t>Restauratie</t>
  </si>
  <si>
    <t>St Carolus Borromeuskerk</t>
  </si>
  <si>
    <t>Interieurrestauratie na brand</t>
  </si>
  <si>
    <t>Dendermonde</t>
  </si>
  <si>
    <t>Sint-Egidiuskerk Buiten</t>
  </si>
  <si>
    <t>Verwarmingsinstallatie</t>
  </si>
  <si>
    <t>Boechout</t>
  </si>
  <si>
    <t>Sint-Jan-in-de-Oliekerk (Vremde)</t>
  </si>
  <si>
    <t>Sint-Bartholomeuskerk</t>
  </si>
  <si>
    <t>Christus Koningkerk</t>
  </si>
  <si>
    <t>Restauratie dakbedekking</t>
  </si>
  <si>
    <t>Buggenhout</t>
  </si>
  <si>
    <t>H. Gerardus Majellakerk</t>
  </si>
  <si>
    <t>Glas-in-loodramen en monelen</t>
  </si>
  <si>
    <t>Ninove</t>
  </si>
  <si>
    <t>St-Martinuskerk Appelterre-Eichem</t>
  </si>
  <si>
    <t>Algehele restauratie</t>
  </si>
  <si>
    <t>Zele</t>
  </si>
  <si>
    <t>Sint-Ludgeruskerk</t>
  </si>
  <si>
    <t>Toren - Fase 1: dringende instandhouding</t>
  </si>
  <si>
    <t>Voorgevel bovendaks - Fase 1</t>
  </si>
  <si>
    <t>Wortegem-Petegem</t>
  </si>
  <si>
    <t>Kapel OLV ten Doorn Moregem</t>
  </si>
  <si>
    <t>Sint-Truiden</t>
  </si>
  <si>
    <t>Sint-Quintinuskerk Gelinden</t>
  </si>
  <si>
    <t>Fase 1: dak en consoloidatiewerken</t>
  </si>
  <si>
    <t>Drogenbos</t>
  </si>
  <si>
    <t>Sint-Niklaaskerk</t>
  </si>
  <si>
    <t>Fase 1: daken, gevels en glasramen</t>
  </si>
  <si>
    <t>Londerzeel</t>
  </si>
  <si>
    <t>Koevoetmolen</t>
  </si>
  <si>
    <t>Perceel 1 (watermolen-woonhuis) en Perceel 2 (oliemolen)</t>
  </si>
  <si>
    <t>Nieuwerkerken</t>
  </si>
  <si>
    <t>Vakwerkhoeve Weyerstraat 16 Kozen</t>
  </si>
  <si>
    <t>Kortrijk</t>
  </si>
  <si>
    <t>Vml Sint-Amandsproosdij</t>
  </si>
  <si>
    <t>Afsluitmuur Kollegestraat</t>
  </si>
  <si>
    <t>Beersel</t>
  </si>
  <si>
    <t>De Zwaan Alsemberg, P. Bolsstraat 14</t>
  </si>
  <si>
    <t>De Panne</t>
  </si>
  <si>
    <t>Villa Montréal, Zeedijk 83</t>
  </si>
  <si>
    <t>Restauratie voorgevel</t>
  </si>
  <si>
    <t>Oudenaarde</t>
  </si>
  <si>
    <t>OLV Geboortekerk Pamele</t>
  </si>
  <si>
    <t>Perceel 1: ruwbouw en afwerking</t>
  </si>
  <si>
    <t>Waregem</t>
  </si>
  <si>
    <t>Kasteel en park Casier</t>
  </si>
  <si>
    <t>Restauratie Koetshuizen</t>
  </si>
  <si>
    <t>Borgloon</t>
  </si>
  <si>
    <t>Sint-Odulfuskerk</t>
  </si>
  <si>
    <t>Fase 1-exterieur - Deel 1: daken</t>
  </si>
  <si>
    <t>Provincie</t>
  </si>
  <si>
    <t>Gemeente</t>
  </si>
  <si>
    <t>Monument</t>
  </si>
  <si>
    <t>Betreft</t>
  </si>
  <si>
    <t>Subsidieerbaar bedrag</t>
  </si>
  <si>
    <t>Aandeel VG</t>
  </si>
  <si>
    <t>cumul</t>
  </si>
  <si>
    <t>EREDIENSTDOSSIERS</t>
  </si>
  <si>
    <t xml:space="preserve">VOORAFNAME HOOGDRINGENDHEID 2013 </t>
  </si>
  <si>
    <t>Aandeel Provincie</t>
  </si>
  <si>
    <t xml:space="preserve">Cumul </t>
  </si>
  <si>
    <t>Waasmunster</t>
  </si>
  <si>
    <t>Villa Vogelzang, Nijverheidslaan 76</t>
  </si>
  <si>
    <t>Restauratie en uitbreiding</t>
  </si>
  <si>
    <t>Spinolarei 16, 't Vaeghevier</t>
  </si>
  <si>
    <t>Bouwkundige restauratie</t>
  </si>
  <si>
    <t>Spinolarei 17, vml huis D'Hont</t>
  </si>
  <si>
    <t>Bornem</t>
  </si>
  <si>
    <t>De Notelaar</t>
  </si>
  <si>
    <t>Fase 1: gevels en daken</t>
  </si>
  <si>
    <t>Balen</t>
  </si>
  <si>
    <t>Oud Gemeentehuis</t>
  </si>
  <si>
    <t>Restauratie oud gemeentehuis - Vaartstraat 29</t>
  </si>
  <si>
    <t>Stedelijke badinrichting Rode Kruisplein</t>
  </si>
  <si>
    <t>Buitenrestauratie - Fase 1</t>
  </si>
  <si>
    <t>Ichtegem</t>
  </si>
  <si>
    <t>Lookhuisstraat</t>
  </si>
  <si>
    <t>Restauratie kasseiweg</t>
  </si>
  <si>
    <t>Vml Stedelijk Zwembad, Rode Kruisplein</t>
  </si>
  <si>
    <t>Fase 2: gevels en daken noord-, west- en zuidgevels</t>
  </si>
  <si>
    <t>Aalst</t>
  </si>
  <si>
    <t>Sint Martinuskerk</t>
  </si>
  <si>
    <t xml:space="preserve">fase 4 </t>
  </si>
  <si>
    <t>Maasmechelen</t>
  </si>
  <si>
    <t>Kerk Sint-Monulfus en Gondulfus</t>
  </si>
  <si>
    <t>Restauratie dak, houtstructuur en gevel</t>
  </si>
  <si>
    <t>Sint-Laureins</t>
  </si>
  <si>
    <t>OLV Hemelvaartkerk Watervliet</t>
  </si>
  <si>
    <t>Fase 1</t>
  </si>
  <si>
    <t>Evergem</t>
  </si>
  <si>
    <t>Kerk St-Joris en Godelieve Sleidinge</t>
  </si>
  <si>
    <t>Restauratie volledige calvarie</t>
  </si>
  <si>
    <t>Sint-Baafskathedraal</t>
  </si>
  <si>
    <t>Restauratie dakspanten kruisbeuk</t>
  </si>
  <si>
    <t>Fase 1: dak, consolidatie en asbestverwijdering</t>
  </si>
  <si>
    <t>Wellen</t>
  </si>
  <si>
    <t>Vml Brouwerij Sint-Rochus Hayen</t>
  </si>
  <si>
    <t>Lennik</t>
  </si>
  <si>
    <t>Woning Roelants (Van Der Meeren)</t>
  </si>
  <si>
    <t>Huis De Zalm, Zoutwerf 5</t>
  </si>
  <si>
    <t>Hof van Gistel</t>
  </si>
  <si>
    <t>Restauratie traptoren en dak hoofdgebouw</t>
  </si>
  <si>
    <t>Diest</t>
  </si>
  <si>
    <t>Schaffensestraat 54</t>
  </si>
  <si>
    <t>Restauratie herenwoning</t>
  </si>
  <si>
    <t>Kasteel Sorghvliedt</t>
  </si>
  <si>
    <t>Restauratie belvédèrepaviljoen</t>
  </si>
  <si>
    <t>Belvédèretorentje Kasteel ten Poele</t>
  </si>
  <si>
    <t>Wetteren</t>
  </si>
  <si>
    <t>Gemeentehuis</t>
  </si>
  <si>
    <t>Restauratie pui</t>
  </si>
  <si>
    <t>Zoutleeuw</t>
  </si>
  <si>
    <t>Sint-Leonarduskerk</t>
  </si>
  <si>
    <t>Fase 5: stabiliteitsherstel westtorens</t>
  </si>
  <si>
    <t>St-Katelijne-Waver</t>
  </si>
  <si>
    <t>Ursulinnenklooster (OMV)</t>
  </si>
  <si>
    <t>Fase 5: daken en glas-in-loodramen Kloosterkerk</t>
  </si>
  <si>
    <t>Haacht</t>
  </si>
  <si>
    <t>Sint-Angela Instituut</t>
  </si>
  <si>
    <t>Restauratie Art Nouveauzaal</t>
  </si>
  <si>
    <t>Huis der Vrije Schippers, Graslei 14</t>
  </si>
  <si>
    <t>Restauratie en herbestemming</t>
  </si>
  <si>
    <t>Begijnhof OL Vrouw ter Hoyen</t>
  </si>
  <si>
    <t>Woningen 79-175</t>
  </si>
  <si>
    <t>Oostende</t>
  </si>
  <si>
    <t>Stationsgebouw-deel Hotel Terminus</t>
  </si>
  <si>
    <t>Restauratie gevels en daken</t>
  </si>
  <si>
    <t>Protestantse Kerk Brabantse Olijfberg</t>
  </si>
  <si>
    <t>Fase 3 - Perceel 1 (gevels en daken) en Perceel 2 (glasramen)</t>
  </si>
  <si>
    <t>Halle</t>
  </si>
  <si>
    <t>Sint-Rochuskerk</t>
  </si>
  <si>
    <t>Alken</t>
  </si>
  <si>
    <t>Vakwerkhoeve Meerdegatstraat 116</t>
  </si>
  <si>
    <t>Vakwerkwoning Ridderstraat 10</t>
  </si>
  <si>
    <t>Perceel 2: elektriciteit</t>
  </si>
  <si>
    <t>Perceel 3: cv en sanitair</t>
  </si>
  <si>
    <t>Aarschot</t>
  </si>
  <si>
    <t>OL Vrouwkerk</t>
  </si>
  <si>
    <t>Houtbehehandeling klopkever</t>
  </si>
  <si>
    <t>Totale premie</t>
  </si>
  <si>
    <t>Van Mosseveldemolen</t>
  </si>
  <si>
    <t>Restauratie molenromp</t>
  </si>
  <si>
    <t>Hoegaarden</t>
  </si>
  <si>
    <t>Kasteel van Meldert (vml Sint-Janscollege)</t>
  </si>
  <si>
    <t>Fase 2: kasteel en orangerie: restauratie daken en gevels</t>
  </si>
  <si>
    <t>Hasselt</t>
  </si>
  <si>
    <t>Huis Hoste en pand Koloniale Waren</t>
  </si>
  <si>
    <t>Herenhoeve 't Neerhof</t>
  </si>
  <si>
    <t>Fase 1: restauratie hopast</t>
  </si>
  <si>
    <t>Alpiene Tuin Bloemendal (ZEN)</t>
  </si>
  <si>
    <t>Beplanting</t>
  </si>
  <si>
    <t>Heidemolen</t>
  </si>
  <si>
    <t>Veurne</t>
  </si>
  <si>
    <t>Sint-Karelsmolen</t>
  </si>
  <si>
    <t>Fase 2: molentechnische restauratie</t>
  </si>
  <si>
    <t>Dilbeek</t>
  </si>
  <si>
    <t>Sint-Ulrikskerk</t>
  </si>
  <si>
    <t>Fase 1: toren en regenwaterafvoer</t>
  </si>
  <si>
    <t>Boom</t>
  </si>
  <si>
    <t>Kerk OL Vrouw en Sint-Rochus</t>
  </si>
  <si>
    <t>Vervangen voorzetramen</t>
  </si>
  <si>
    <t>Abdij van Herkenrode</t>
  </si>
  <si>
    <t>Noordvleugel Abdissenverblijf</t>
  </si>
  <si>
    <t>Koningsmolen Eliksem</t>
  </si>
  <si>
    <t>Heers</t>
  </si>
  <si>
    <t>Bakhuis Gutsenhoven</t>
  </si>
  <si>
    <t>Maaseik</t>
  </si>
  <si>
    <t>Dorpermolen Opoeteren</t>
  </si>
  <si>
    <t>Restauratie Watermolen</t>
  </si>
  <si>
    <t>Kaprijke</t>
  </si>
  <si>
    <t>Westermolen Lembeke</t>
  </si>
  <si>
    <t>Maalvaardige restauratie</t>
  </si>
  <si>
    <t>Sint-Petrushoeve Attenhoven</t>
  </si>
  <si>
    <t>Fase 1: reconstructie woonhuis</t>
  </si>
  <si>
    <t>Bilzen</t>
  </si>
  <si>
    <t>Hoeve Blondeswinning</t>
  </si>
  <si>
    <t>Leuven</t>
  </si>
  <si>
    <t>Sint-Michielskerk</t>
  </si>
  <si>
    <t>Dringende stabiliteitswerken</t>
  </si>
  <si>
    <t>Laakdal</t>
  </si>
  <si>
    <t>Sint-Gertrudiskerk Vorst</t>
  </si>
  <si>
    <t>Houtwormbehandeling</t>
  </si>
  <si>
    <t>Beringen</t>
  </si>
  <si>
    <t>Sint-Theodarduskerk</t>
  </si>
  <si>
    <t>Fase 1: ramen schip en doopkapel</t>
  </si>
  <si>
    <t>Kortenaken</t>
  </si>
  <si>
    <t>Kasteel Hogemeyer</t>
  </si>
  <si>
    <t>Sint-Laurentiuskerk</t>
  </si>
  <si>
    <t>Fase 1, lot 1: gevels en daken</t>
  </si>
  <si>
    <t>Sint-Antoniuskerk</t>
  </si>
  <si>
    <t>Fase 1a: bouwkunde</t>
  </si>
  <si>
    <t>Fase 1b: glas-in-loodramen</t>
  </si>
  <si>
    <t>School Ursulinnen</t>
  </si>
  <si>
    <t>Gevelrestauratie blok 5, perceel 15.1</t>
  </si>
  <si>
    <t>Tielt</t>
  </si>
  <si>
    <t>Mevrouwmolen Kanegem</t>
  </si>
  <si>
    <t>Fase 1: bouwtechnisch</t>
  </si>
  <si>
    <t>Pontbrug Drongen</t>
  </si>
  <si>
    <t>Voormalig Hoger Handelsgesticht</t>
  </si>
  <si>
    <t>Huis, Markgravestraat 12</t>
  </si>
  <si>
    <t>Vernieuwen dak na hagelschade</t>
  </si>
  <si>
    <t>VOORAFNAME HOOGDRINGENDHEID 2014</t>
  </si>
  <si>
    <t xml:space="preserve">VOORAFNAME HOOGDRINGENDHEID 2015 </t>
  </si>
  <si>
    <t>Cumul</t>
  </si>
  <si>
    <t>Historisch stadhuis</t>
  </si>
  <si>
    <t>Meerhout</t>
  </si>
  <si>
    <t>Sint-Trudokerk</t>
  </si>
  <si>
    <t>Fase 1: dakwerken</t>
  </si>
  <si>
    <t>Sint-Willibrorduskerk</t>
  </si>
  <si>
    <t>Fase 2: gevels en glasramen</t>
  </si>
  <si>
    <t>Fase 2-deel 2: bouwkundige werken interieur</t>
  </si>
  <si>
    <t>Willebroek</t>
  </si>
  <si>
    <t>Grafkapel De Naeyer</t>
  </si>
  <si>
    <t>Weststraattrap</t>
  </si>
  <si>
    <t>Kampenhout</t>
  </si>
  <si>
    <t>Pastorijen Kampenhout-Centrum</t>
  </si>
  <si>
    <t>Herselt</t>
  </si>
  <si>
    <t>Strokapel, Steenweg op Houtvenne</t>
  </si>
  <si>
    <t>Chipka, Molenstraat 45</t>
  </si>
  <si>
    <t>Grimbergen</t>
  </si>
  <si>
    <t>Loodsen vml tramstation NMVB</t>
  </si>
  <si>
    <t>Dakwerken</t>
  </si>
  <si>
    <t>Wingene</t>
  </si>
  <si>
    <t>Vakwerkwoning De Kaplote</t>
  </si>
  <si>
    <t>Beernem</t>
  </si>
  <si>
    <t>Hoeve Ter Leyden, Ten Torre 7</t>
  </si>
  <si>
    <t>Afbraak en heropbouw aanbouwen</t>
  </si>
  <si>
    <t>Synagoge Shomre Hadas, Bouwmeestersstraat</t>
  </si>
  <si>
    <t>Exterieur (fase 1 en 2)</t>
  </si>
  <si>
    <t>Heuvelland</t>
  </si>
  <si>
    <t>Kasteel de Warande Kemmel</t>
  </si>
  <si>
    <t>Hof van Cortenbach</t>
  </si>
  <si>
    <t>Casco restauratie</t>
  </si>
  <si>
    <t>Hotel Albert II, Vlaanderenstraat 42</t>
  </si>
  <si>
    <t>Hoogstraten</t>
  </si>
  <si>
    <t>Sint-Katharinakerk</t>
  </si>
  <si>
    <t>Restauratie kerktoren</t>
  </si>
  <si>
    <t>Interieur (fase 3)</t>
  </si>
  <si>
    <t>Tielt-Winge</t>
  </si>
  <si>
    <t>Pastorie O.L. Vrouw Tielt</t>
  </si>
  <si>
    <t>Deel 1: ruwbouw en afwerking en deel 3: Elektriciteit en brandbeveiliging</t>
  </si>
  <si>
    <t>Restauratie 2 gebrandschilderde ramen</t>
  </si>
  <si>
    <t>Kapellen</t>
  </si>
  <si>
    <t>Sint-Jozefkerk Hoogboom</t>
  </si>
  <si>
    <t>Synagoge Machazike Hadas, Oostenstraat 44</t>
  </si>
  <si>
    <t>Sint-Katelijne-Waver</t>
  </si>
  <si>
    <t>Sint-Michielskasteel</t>
  </si>
  <si>
    <t>Exterieur en interieur</t>
  </si>
  <si>
    <t>Fase 2: molentechnisch</t>
  </si>
  <si>
    <t>Groot Begijnhof Sint-Elisabeth Sint-Amandsberg</t>
  </si>
  <si>
    <t>Convent H. Engelbertus, nr 46</t>
  </si>
  <si>
    <t>Gebouw Land- en Waterbeheer</t>
  </si>
  <si>
    <t>Daken en schrijnwerk gebouw 105-01</t>
  </si>
  <si>
    <t>Gooik</t>
  </si>
  <si>
    <t>Sint-Pieterkerk Leerbeek</t>
  </si>
  <si>
    <t>Percelen 1-5</t>
  </si>
  <si>
    <t>Stadhuis, Blinde Ezelstraat 2</t>
  </si>
  <si>
    <t>Restauratie volute topgevel en zijgevel</t>
  </si>
  <si>
    <t>Begijnhof</t>
  </si>
  <si>
    <t>Heraanleg bestrating</t>
  </si>
  <si>
    <t>Deinze</t>
  </si>
  <si>
    <t>Kasteeldomein Ooidonk</t>
  </si>
  <si>
    <t>Wegen- en riolering Ooidonkdreef</t>
  </si>
  <si>
    <t>VOORAFNAME HOOGDRINGENDHEID 2016</t>
  </si>
  <si>
    <t>Fase 2</t>
  </si>
  <si>
    <t>Hotel Verhaegen, Oude Houtlei 110</t>
  </si>
  <si>
    <t>Restauratie tuinvleugel</t>
  </si>
  <si>
    <t>Witte Molen</t>
  </si>
  <si>
    <t>School der Ursulinnen</t>
  </si>
  <si>
    <t>Percelen 16-17: gevels en daken kloostergang, bloemengang, torens ed</t>
  </si>
  <si>
    <t>Burgerhuis Gouden Handstraat 6</t>
  </si>
  <si>
    <t>Westerlo</t>
  </si>
  <si>
    <t>Zwalm</t>
  </si>
  <si>
    <t>Pastorie Sint-Mattheusparochie</t>
  </si>
  <si>
    <t>Algemene restauratie</t>
  </si>
  <si>
    <t>Vakwerkhoeve Palingstraat 6</t>
  </si>
  <si>
    <t>Fase 1: restauratie boerenhuis</t>
  </si>
  <si>
    <t>Brasschaat</t>
  </si>
  <si>
    <t>Park van Brasschaat</t>
  </si>
  <si>
    <t>Vernieuwen dreven</t>
  </si>
  <si>
    <t>Wijnegem</t>
  </si>
  <si>
    <t>Jan Vlemincktoren</t>
  </si>
  <si>
    <t>Fase 6: stabiliteitsherstel</t>
  </si>
  <si>
    <t>Sint-Alexius Begijnhof</t>
  </si>
  <si>
    <t>Restauratie wegenis</t>
  </si>
  <si>
    <t>Museum Rubenshuis</t>
  </si>
  <si>
    <t>Restauratie portiek en tuinpaviljoen</t>
  </si>
  <si>
    <t>Sint-Lambertuskerk Eindhout</t>
  </si>
  <si>
    <t>Bedaking</t>
  </si>
  <si>
    <t>Restauratie beiaard</t>
  </si>
  <si>
    <t>Boutersem</t>
  </si>
  <si>
    <t>OLV Hemelvaartkerk</t>
  </si>
  <si>
    <t>Restauratie pastoriemuur en Kerkhofsteegje</t>
  </si>
  <si>
    <t>Sint-Walburgakerk</t>
  </si>
  <si>
    <t>Fase V: toren</t>
  </si>
  <si>
    <t>VOORAFNAME HOOGDRINGENDHEID 2017</t>
  </si>
  <si>
    <t>Dossinkazerne, Hof van Habsburg</t>
  </si>
  <si>
    <t>Dakrestauratie</t>
  </si>
  <si>
    <t>Lubbeek</t>
  </si>
  <si>
    <t>Kasteelhoeve de Beauffort te Linden</t>
  </si>
  <si>
    <t>Restauratie tiendenschuur</t>
  </si>
  <si>
    <t>Gingelom</t>
  </si>
  <si>
    <t>Kasteel Hasselbroek Jeuk</t>
  </si>
  <si>
    <t>Dakrestauratie koetshuis</t>
  </si>
  <si>
    <t>Torhout</t>
  </si>
  <si>
    <t>Vml Peerdenposterij</t>
  </si>
  <si>
    <t>Restauratie en renovatie</t>
  </si>
  <si>
    <t>Kapel OLV ter Koorts</t>
  </si>
  <si>
    <t>Omheiningsmuur KADOC Van Evenstraat</t>
  </si>
  <si>
    <t>Woning Anna Mahieu Eernegem</t>
  </si>
  <si>
    <t>Restauartie exterieur</t>
  </si>
  <si>
    <t>Kasteel de Merode</t>
  </si>
  <si>
    <t>Natuursteenrestauratie</t>
  </si>
  <si>
    <t>Handbooghof</t>
  </si>
  <si>
    <t>Stadsomwalling en heraanleg omgeving</t>
  </si>
  <si>
    <t>Allerheiligenkapel</t>
  </si>
  <si>
    <t>Restauratie keermuur</t>
  </si>
  <si>
    <t>VOORAFNAME HOOGDRINGENDHEID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</si>
</sst>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1" fillId="0" borderId="0" xfId="0" applyFont="1"/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wrapText="1"/>
    </xf>
    <xf numFmtId="0" fontId="1" fillId="0" borderId="0" xfId="0" applyFont="1" applyFill="1"/>
    <xf numFmtId="0" fontId="2" fillId="2" borderId="2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 wrapText="1"/>
    </xf>
    <xf numFmtId="4" fontId="2" fillId="2" borderId="3" xfId="0" applyNumberFormat="1" applyFont="1" applyFill="1" applyBorder="1" applyAlignment="1">
      <alignment horizontal="center" vertical="center" textRotation="90"/>
    </xf>
    <xf numFmtId="4" fontId="2" fillId="0" borderId="4" xfId="0" applyNumberFormat="1" applyFont="1" applyFill="1" applyBorder="1" applyAlignment="1">
      <alignment horizontal="center" vertical="center" textRotation="90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4" fontId="1" fillId="3" borderId="1" xfId="0" applyNumberFormat="1" applyFont="1" applyFill="1" applyBorder="1"/>
    <xf numFmtId="4" fontId="2" fillId="0" borderId="1" xfId="0" applyNumberFormat="1" applyFont="1" applyFill="1" applyBorder="1"/>
    <xf numFmtId="4" fontId="3" fillId="3" borderId="0" xfId="0" applyNumberFormat="1" applyFont="1" applyFill="1"/>
    <xf numFmtId="0" fontId="2" fillId="3" borderId="0" xfId="0" applyFont="1" applyFill="1"/>
    <xf numFmtId="4" fontId="2" fillId="2" borderId="6" xfId="0" applyNumberFormat="1" applyFont="1" applyFill="1" applyBorder="1" applyAlignment="1">
      <alignment horizontal="center" vertical="center" textRotation="90"/>
    </xf>
    <xf numFmtId="4" fontId="2" fillId="2" borderId="7" xfId="0" applyNumberFormat="1" applyFont="1" applyFill="1" applyBorder="1" applyAlignment="1">
      <alignment horizontal="center" vertical="center" textRotation="90"/>
    </xf>
    <xf numFmtId="4" fontId="1" fillId="0" borderId="8" xfId="0" applyNumberFormat="1" applyFont="1" applyFill="1" applyBorder="1"/>
    <xf numFmtId="0" fontId="3" fillId="0" borderId="5" xfId="0" applyFont="1" applyBorder="1" applyAlignment="1"/>
    <xf numFmtId="4" fontId="1" fillId="3" borderId="8" xfId="0" applyNumberFormat="1" applyFont="1" applyFill="1" applyBorder="1"/>
    <xf numFmtId="4" fontId="1" fillId="3" borderId="1" xfId="0" applyNumberFormat="1" applyFont="1" applyFill="1" applyBorder="1" applyAlignment="1"/>
    <xf numFmtId="0" fontId="6" fillId="0" borderId="0" xfId="0" applyFont="1"/>
    <xf numFmtId="0" fontId="2" fillId="3" borderId="9" xfId="0" applyFont="1" applyFill="1" applyBorder="1" applyAlignment="1">
      <alignment wrapText="1"/>
    </xf>
    <xf numFmtId="0" fontId="3" fillId="3" borderId="0" xfId="0" applyFont="1" applyFill="1"/>
    <xf numFmtId="4" fontId="1" fillId="3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 wrapText="1"/>
    </xf>
    <xf numFmtId="4" fontId="2" fillId="0" borderId="3" xfId="0" applyNumberFormat="1" applyFont="1" applyFill="1" applyBorder="1" applyAlignment="1">
      <alignment horizontal="center" vertical="center" textRotation="90"/>
    </xf>
    <xf numFmtId="4" fontId="2" fillId="0" borderId="6" xfId="0" applyNumberFormat="1" applyFont="1" applyFill="1" applyBorder="1" applyAlignment="1">
      <alignment horizontal="center" vertical="center" textRotation="90"/>
    </xf>
    <xf numFmtId="4" fontId="2" fillId="0" borderId="7" xfId="0" applyNumberFormat="1" applyFont="1" applyFill="1" applyBorder="1" applyAlignment="1">
      <alignment horizontal="center" vertical="center" textRotation="90"/>
    </xf>
    <xf numFmtId="0" fontId="7" fillId="0" borderId="0" xfId="0" applyFont="1" applyFill="1"/>
    <xf numFmtId="4" fontId="7" fillId="0" borderId="0" xfId="0" applyNumberFormat="1" applyFont="1" applyFill="1"/>
    <xf numFmtId="0" fontId="1" fillId="0" borderId="1" xfId="0" applyFont="1" applyFill="1" applyBorder="1" applyAlignment="1"/>
    <xf numFmtId="0" fontId="7" fillId="0" borderId="0" xfId="0" applyFont="1"/>
    <xf numFmtId="0" fontId="1" fillId="3" borderId="1" xfId="0" applyFont="1" applyFill="1" applyBorder="1" applyAlignment="1"/>
    <xf numFmtId="4" fontId="1" fillId="0" borderId="0" xfId="0" applyNumberFormat="1" applyFont="1" applyFill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/>
    <xf numFmtId="4" fontId="7" fillId="3" borderId="1" xfId="0" applyNumberFormat="1" applyFont="1" applyFill="1" applyBorder="1"/>
    <xf numFmtId="4" fontId="7" fillId="3" borderId="1" xfId="0" applyNumberFormat="1" applyFont="1" applyFill="1" applyBorder="1" applyAlignment="1">
      <alignment wrapText="1"/>
    </xf>
    <xf numFmtId="4" fontId="7" fillId="3" borderId="8" xfId="0" applyNumberFormat="1" applyFont="1" applyFill="1" applyBorder="1"/>
  </cellXfs>
  <cellStyles count="1">
    <cellStyle name="Standaard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 patternType="none">
          <fgColor indexed="64"/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 patternType="none">
          <fgColor indexed="64"/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 patternType="none">
          <fgColor indexed="64"/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 patternType="none">
          <fgColor indexed="64"/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 patternType="none">
          <fgColor indexed="64"/>
          <bgColor indexed="65"/>
        </patternFill>
      </fill>
    </dxf>
    <dxf>
      <font>
        <condense val="0"/>
        <extend val="0"/>
        <color indexed="9"/>
      </font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6934B-02A7-46EC-96DC-BCE96D835247}">
  <sheetPr>
    <pageSetUpPr fitToPage="1"/>
  </sheetPr>
  <dimension ref="A2:H42"/>
  <sheetViews>
    <sheetView tabSelected="1" workbookViewId="0">
      <selection activeCell="L41" sqref="L40:L41"/>
    </sheetView>
  </sheetViews>
  <sheetFormatPr defaultRowHeight="14.4" x14ac:dyDescent="0.3"/>
  <cols>
    <col min="1" max="1" width="5.109375" customWidth="1"/>
    <col min="2" max="2" width="17.33203125" customWidth="1"/>
    <col min="3" max="3" width="35.33203125" customWidth="1"/>
    <col min="4" max="4" width="38.109375" customWidth="1"/>
    <col min="5" max="5" width="17.109375" hidden="1" customWidth="1"/>
    <col min="6" max="6" width="13.6640625" customWidth="1"/>
    <col min="7" max="7" width="15.88671875" customWidth="1"/>
    <col min="8" max="8" width="23.6640625" customWidth="1"/>
  </cols>
  <sheetData>
    <row r="2" spans="1:8" ht="15" thickBot="1" x14ac:dyDescent="0.35">
      <c r="A2" s="24" t="s">
        <v>113</v>
      </c>
      <c r="B2" s="24"/>
      <c r="C2" s="24"/>
      <c r="D2" s="24"/>
    </row>
    <row r="3" spans="1:8" ht="51.75" customHeight="1" thickBot="1" x14ac:dyDescent="0.35">
      <c r="A3" s="9" t="s">
        <v>105</v>
      </c>
      <c r="B3" s="10" t="s">
        <v>106</v>
      </c>
      <c r="C3" s="10" t="s">
        <v>107</v>
      </c>
      <c r="D3" s="11" t="s">
        <v>108</v>
      </c>
      <c r="E3" s="12" t="s">
        <v>109</v>
      </c>
      <c r="F3" s="12" t="s">
        <v>110</v>
      </c>
      <c r="G3" s="13" t="s">
        <v>111</v>
      </c>
    </row>
    <row r="4" spans="1:8" ht="12.75" customHeight="1" x14ac:dyDescent="0.3">
      <c r="A4" s="1" t="s">
        <v>8</v>
      </c>
      <c r="B4" s="2" t="s">
        <v>9</v>
      </c>
      <c r="C4" s="3" t="s">
        <v>10</v>
      </c>
      <c r="D4" s="3" t="s">
        <v>11</v>
      </c>
      <c r="E4" s="4">
        <v>727842.9</v>
      </c>
      <c r="F4" s="4">
        <v>200156.79</v>
      </c>
      <c r="G4" s="4">
        <f>F4</f>
        <v>200156.79</v>
      </c>
      <c r="H4" s="5"/>
    </row>
    <row r="5" spans="1:8" ht="12.75" customHeight="1" x14ac:dyDescent="0.3">
      <c r="A5" s="1" t="s">
        <v>8</v>
      </c>
      <c r="B5" s="2" t="s">
        <v>12</v>
      </c>
      <c r="C5" s="3" t="s">
        <v>13</v>
      </c>
      <c r="D5" s="3" t="s">
        <v>14</v>
      </c>
      <c r="E5" s="4">
        <v>448299</v>
      </c>
      <c r="F5" s="4">
        <v>130679.16</v>
      </c>
      <c r="G5" s="4">
        <f>G4+F5</f>
        <v>330835.95</v>
      </c>
      <c r="H5" s="5"/>
    </row>
    <row r="6" spans="1:8" ht="12.75" customHeight="1" x14ac:dyDescent="0.3">
      <c r="A6" s="6" t="s">
        <v>8</v>
      </c>
      <c r="B6" s="3" t="s">
        <v>9</v>
      </c>
      <c r="C6" s="3" t="s">
        <v>19</v>
      </c>
      <c r="D6" s="3" t="s">
        <v>20</v>
      </c>
      <c r="E6" s="7">
        <v>2557495.5</v>
      </c>
      <c r="F6" s="7">
        <v>840667.95</v>
      </c>
      <c r="G6" s="4">
        <f t="shared" ref="G6:G41" si="0">G5+F6</f>
        <v>1171503.8999999999</v>
      </c>
      <c r="H6" s="5"/>
    </row>
    <row r="7" spans="1:8" ht="12.75" customHeight="1" x14ac:dyDescent="0.3">
      <c r="A7" s="1" t="s">
        <v>24</v>
      </c>
      <c r="B7" s="2" t="s">
        <v>25</v>
      </c>
      <c r="C7" s="3" t="s">
        <v>26</v>
      </c>
      <c r="D7" s="3" t="s">
        <v>27</v>
      </c>
      <c r="E7" s="4">
        <v>232688.4</v>
      </c>
      <c r="F7" s="4">
        <v>154854.13</v>
      </c>
      <c r="G7" s="4">
        <f t="shared" si="0"/>
        <v>1326358.0299999998</v>
      </c>
      <c r="H7" s="8"/>
    </row>
    <row r="8" spans="1:8" ht="12.75" customHeight="1" x14ac:dyDescent="0.3">
      <c r="A8" s="1" t="s">
        <v>24</v>
      </c>
      <c r="B8" s="2" t="s">
        <v>28</v>
      </c>
      <c r="C8" s="3" t="s">
        <v>29</v>
      </c>
      <c r="D8" s="3" t="s">
        <v>30</v>
      </c>
      <c r="E8" s="4">
        <v>492956.5</v>
      </c>
      <c r="F8" s="4">
        <v>143696.82</v>
      </c>
      <c r="G8" s="4">
        <f t="shared" si="0"/>
        <v>1470054.8499999999</v>
      </c>
      <c r="H8" s="8"/>
    </row>
    <row r="9" spans="1:8" ht="12.75" customHeight="1" x14ac:dyDescent="0.3">
      <c r="A9" s="1" t="s">
        <v>24</v>
      </c>
      <c r="B9" s="2" t="s">
        <v>43</v>
      </c>
      <c r="C9" s="2" t="s">
        <v>44</v>
      </c>
      <c r="D9" s="3" t="s">
        <v>45</v>
      </c>
      <c r="E9" s="4">
        <v>77922.02</v>
      </c>
      <c r="F9" s="4">
        <v>62228.52</v>
      </c>
      <c r="G9" s="4">
        <f t="shared" si="0"/>
        <v>1532283.3699999999</v>
      </c>
      <c r="H9" s="8"/>
    </row>
    <row r="10" spans="1:8" ht="12.75" customHeight="1" x14ac:dyDescent="0.3">
      <c r="A10" s="1" t="s">
        <v>24</v>
      </c>
      <c r="B10" s="2" t="s">
        <v>83</v>
      </c>
      <c r="C10" s="3" t="s">
        <v>84</v>
      </c>
      <c r="D10" s="3" t="s">
        <v>85</v>
      </c>
      <c r="E10" s="4">
        <v>711564.95</v>
      </c>
      <c r="F10" s="4">
        <v>195680.36</v>
      </c>
      <c r="G10" s="4">
        <f t="shared" si="0"/>
        <v>1727963.73</v>
      </c>
      <c r="H10" s="8"/>
    </row>
    <row r="11" spans="1:8" ht="12.75" customHeight="1" x14ac:dyDescent="0.3">
      <c r="A11" s="1" t="s">
        <v>24</v>
      </c>
      <c r="B11" s="2" t="s">
        <v>91</v>
      </c>
      <c r="C11" s="3" t="s">
        <v>92</v>
      </c>
      <c r="D11" s="3" t="s">
        <v>54</v>
      </c>
      <c r="E11" s="4">
        <v>319216.92</v>
      </c>
      <c r="F11" s="4">
        <v>223324.16</v>
      </c>
      <c r="G11" s="4">
        <f t="shared" si="0"/>
        <v>1951287.89</v>
      </c>
      <c r="H11" s="5"/>
    </row>
    <row r="12" spans="1:8" ht="12.75" customHeight="1" x14ac:dyDescent="0.3">
      <c r="A12" s="1" t="s">
        <v>39</v>
      </c>
      <c r="B12" s="2" t="s">
        <v>49</v>
      </c>
      <c r="C12" s="2" t="s">
        <v>50</v>
      </c>
      <c r="D12" s="3" t="s">
        <v>51</v>
      </c>
      <c r="E12" s="4">
        <v>338858.7</v>
      </c>
      <c r="F12" s="4">
        <v>270612.56</v>
      </c>
      <c r="G12" s="4">
        <f t="shared" si="0"/>
        <v>2221900.4499999997</v>
      </c>
      <c r="H12" s="5"/>
    </row>
    <row r="13" spans="1:8" ht="12.75" customHeight="1" x14ac:dyDescent="0.3">
      <c r="A13" s="1" t="s">
        <v>39</v>
      </c>
      <c r="B13" s="2" t="s">
        <v>86</v>
      </c>
      <c r="C13" s="3" t="s">
        <v>87</v>
      </c>
      <c r="D13" s="3" t="s">
        <v>54</v>
      </c>
      <c r="E13" s="4">
        <v>1043938.11</v>
      </c>
      <c r="F13" s="4">
        <v>304307.96000000002</v>
      </c>
      <c r="G13" s="4">
        <f t="shared" si="0"/>
        <v>2526208.4099999997</v>
      </c>
      <c r="H13" s="5"/>
    </row>
    <row r="14" spans="1:8" ht="12.75" customHeight="1" x14ac:dyDescent="0.3">
      <c r="A14" s="1" t="s">
        <v>0</v>
      </c>
      <c r="B14" s="2" t="s">
        <v>1</v>
      </c>
      <c r="C14" s="3" t="s">
        <v>2</v>
      </c>
      <c r="D14" s="3" t="s">
        <v>3</v>
      </c>
      <c r="E14" s="4">
        <v>1603031.5</v>
      </c>
      <c r="F14" s="4">
        <v>823189.39</v>
      </c>
      <c r="G14" s="4">
        <f t="shared" si="0"/>
        <v>3349397.8</v>
      </c>
      <c r="H14" s="8"/>
    </row>
    <row r="15" spans="1:8" ht="12.75" customHeight="1" x14ac:dyDescent="0.3">
      <c r="A15" s="1" t="s">
        <v>0</v>
      </c>
      <c r="B15" s="2" t="s">
        <v>1</v>
      </c>
      <c r="C15" s="3" t="s">
        <v>4</v>
      </c>
      <c r="D15" s="3" t="s">
        <v>5</v>
      </c>
      <c r="E15" s="4">
        <v>2965414.2</v>
      </c>
      <c r="F15" s="4">
        <v>864418.23</v>
      </c>
      <c r="G15" s="4">
        <f t="shared" si="0"/>
        <v>4213816.0299999993</v>
      </c>
      <c r="H15" s="5"/>
    </row>
    <row r="16" spans="1:8" ht="12.75" customHeight="1" x14ac:dyDescent="0.3">
      <c r="A16" s="1" t="s">
        <v>0</v>
      </c>
      <c r="B16" s="2" t="s">
        <v>1</v>
      </c>
      <c r="C16" s="3" t="s">
        <v>6</v>
      </c>
      <c r="D16" s="3" t="s">
        <v>7</v>
      </c>
      <c r="E16" s="4">
        <v>1487806.19</v>
      </c>
      <c r="F16" s="4">
        <v>433695.5</v>
      </c>
      <c r="G16" s="4">
        <f t="shared" si="0"/>
        <v>4647511.5299999993</v>
      </c>
      <c r="H16" s="5"/>
    </row>
    <row r="17" spans="1:8" ht="12.75" customHeight="1" x14ac:dyDescent="0.3">
      <c r="A17" s="1" t="s">
        <v>0</v>
      </c>
      <c r="B17" s="2" t="s">
        <v>31</v>
      </c>
      <c r="C17" s="2" t="s">
        <v>32</v>
      </c>
      <c r="D17" s="2" t="s">
        <v>33</v>
      </c>
      <c r="E17" s="4">
        <v>83831.17</v>
      </c>
      <c r="F17" s="4">
        <v>66947.570000000007</v>
      </c>
      <c r="G17" s="4">
        <f t="shared" si="0"/>
        <v>4714459.0999999996</v>
      </c>
      <c r="H17" s="5"/>
    </row>
    <row r="18" spans="1:8" ht="12.75" customHeight="1" x14ac:dyDescent="0.3">
      <c r="A18" s="1" t="s">
        <v>0</v>
      </c>
      <c r="B18" s="2" t="s">
        <v>1</v>
      </c>
      <c r="C18" s="2" t="s">
        <v>34</v>
      </c>
      <c r="D18" s="3" t="s">
        <v>35</v>
      </c>
      <c r="E18" s="4">
        <v>1033356.44</v>
      </c>
      <c r="F18" s="4">
        <v>825238.45</v>
      </c>
      <c r="G18" s="4">
        <f t="shared" si="0"/>
        <v>5539697.5499999998</v>
      </c>
      <c r="H18" s="5"/>
    </row>
    <row r="19" spans="1:8" ht="12.75" customHeight="1" x14ac:dyDescent="0.3">
      <c r="A19" s="1" t="s">
        <v>0</v>
      </c>
      <c r="B19" s="2" t="s">
        <v>46</v>
      </c>
      <c r="C19" s="2" t="s">
        <v>47</v>
      </c>
      <c r="D19" s="3" t="s">
        <v>48</v>
      </c>
      <c r="E19" s="4">
        <v>209265.6</v>
      </c>
      <c r="F19" s="4">
        <v>167119.51</v>
      </c>
      <c r="G19" s="4">
        <f t="shared" si="0"/>
        <v>5706817.0599999996</v>
      </c>
      <c r="H19" s="8"/>
    </row>
    <row r="20" spans="1:8" ht="12.75" customHeight="1" x14ac:dyDescent="0.3">
      <c r="A20" s="1" t="s">
        <v>0</v>
      </c>
      <c r="B20" s="2" t="s">
        <v>52</v>
      </c>
      <c r="C20" s="2" t="s">
        <v>53</v>
      </c>
      <c r="D20" s="3" t="s">
        <v>54</v>
      </c>
      <c r="E20" s="4">
        <v>427465.96</v>
      </c>
      <c r="F20" s="4">
        <v>268459.63</v>
      </c>
      <c r="G20" s="4">
        <f t="shared" si="0"/>
        <v>5975276.6899999995</v>
      </c>
      <c r="H20" s="5"/>
    </row>
    <row r="21" spans="1:8" ht="12.75" customHeight="1" x14ac:dyDescent="0.3">
      <c r="A21" s="1" t="s">
        <v>15</v>
      </c>
      <c r="B21" s="2" t="s">
        <v>16</v>
      </c>
      <c r="C21" s="3" t="s">
        <v>17</v>
      </c>
      <c r="D21" s="3" t="s">
        <v>18</v>
      </c>
      <c r="E21" s="4">
        <v>414518.62</v>
      </c>
      <c r="F21" s="4">
        <v>220689.71</v>
      </c>
      <c r="G21" s="4">
        <f t="shared" si="0"/>
        <v>6195966.3999999994</v>
      </c>
      <c r="H21" s="8"/>
    </row>
    <row r="22" spans="1:8" ht="12.75" customHeight="1" x14ac:dyDescent="0.3">
      <c r="A22" s="6" t="s">
        <v>15</v>
      </c>
      <c r="B22" s="3" t="s">
        <v>21</v>
      </c>
      <c r="C22" s="3" t="s">
        <v>22</v>
      </c>
      <c r="D22" s="3" t="s">
        <v>23</v>
      </c>
      <c r="E22" s="7">
        <v>204297.16</v>
      </c>
      <c r="F22" s="7">
        <v>135959.76</v>
      </c>
      <c r="G22" s="4">
        <f t="shared" si="0"/>
        <v>6331926.1599999992</v>
      </c>
      <c r="H22" s="5"/>
    </row>
    <row r="23" spans="1:8" ht="12.75" customHeight="1" x14ac:dyDescent="0.3">
      <c r="A23" s="1" t="s">
        <v>15</v>
      </c>
      <c r="B23" s="2" t="s">
        <v>36</v>
      </c>
      <c r="C23" s="2" t="s">
        <v>37</v>
      </c>
      <c r="D23" s="3" t="s">
        <v>38</v>
      </c>
      <c r="E23" s="4">
        <v>37120.410000000003</v>
      </c>
      <c r="F23" s="4">
        <v>23715.49</v>
      </c>
      <c r="G23" s="4">
        <f t="shared" si="0"/>
        <v>6355641.6499999994</v>
      </c>
      <c r="H23" s="5"/>
    </row>
    <row r="24" spans="1:8" ht="12.75" customHeight="1" x14ac:dyDescent="0.3">
      <c r="A24" s="1" t="s">
        <v>15</v>
      </c>
      <c r="B24" s="2" t="s">
        <v>88</v>
      </c>
      <c r="C24" s="3" t="s">
        <v>89</v>
      </c>
      <c r="D24" s="3" t="s">
        <v>90</v>
      </c>
      <c r="E24" s="4">
        <v>270089.03999999998</v>
      </c>
      <c r="F24" s="4">
        <v>143795.4</v>
      </c>
      <c r="G24" s="4">
        <f t="shared" si="0"/>
        <v>6499437.0499999998</v>
      </c>
      <c r="H24" s="5"/>
    </row>
    <row r="25" spans="1:8" ht="12.75" customHeight="1" x14ac:dyDescent="0.3">
      <c r="A25" s="1" t="s">
        <v>15</v>
      </c>
      <c r="B25" s="2" t="s">
        <v>93</v>
      </c>
      <c r="C25" s="3" t="s">
        <v>94</v>
      </c>
      <c r="D25" s="3" t="s">
        <v>95</v>
      </c>
      <c r="E25" s="4">
        <v>110732.27</v>
      </c>
      <c r="F25" s="4">
        <v>32278.46</v>
      </c>
      <c r="G25" s="4">
        <f t="shared" si="0"/>
        <v>6531715.5099999998</v>
      </c>
      <c r="H25" s="5"/>
    </row>
    <row r="26" spans="1:8" ht="12.75" customHeight="1" x14ac:dyDescent="0.3">
      <c r="A26" s="1" t="s">
        <v>15</v>
      </c>
      <c r="B26" s="2" t="s">
        <v>99</v>
      </c>
      <c r="C26" s="2" t="s">
        <v>100</v>
      </c>
      <c r="D26" s="3" t="s">
        <v>101</v>
      </c>
      <c r="E26" s="4">
        <v>621886.98</v>
      </c>
      <c r="F26" s="4">
        <v>496638.94</v>
      </c>
      <c r="G26" s="4">
        <f t="shared" si="0"/>
        <v>7028354.4500000002</v>
      </c>
      <c r="H26" s="5"/>
    </row>
    <row r="27" spans="1:8" ht="12.75" customHeight="1" x14ac:dyDescent="0.3">
      <c r="A27" s="16" t="s">
        <v>8</v>
      </c>
      <c r="B27" s="14" t="s">
        <v>9</v>
      </c>
      <c r="C27" s="14" t="s">
        <v>55</v>
      </c>
      <c r="D27" s="15" t="s">
        <v>56</v>
      </c>
      <c r="E27" s="17">
        <v>860492.69</v>
      </c>
      <c r="F27" s="17">
        <v>687189.46</v>
      </c>
      <c r="G27" s="4">
        <f t="shared" si="0"/>
        <v>7715543.9100000001</v>
      </c>
    </row>
    <row r="28" spans="1:8" ht="12.75" customHeight="1" x14ac:dyDescent="0.3">
      <c r="A28" s="16" t="s">
        <v>8</v>
      </c>
      <c r="B28" s="14" t="s">
        <v>60</v>
      </c>
      <c r="C28" s="14" t="s">
        <v>61</v>
      </c>
      <c r="D28" s="15" t="s">
        <v>27</v>
      </c>
      <c r="E28" s="17">
        <v>553449.69999999995</v>
      </c>
      <c r="F28" s="17">
        <v>441984.93</v>
      </c>
      <c r="G28" s="4">
        <f t="shared" si="0"/>
        <v>8157528.8399999999</v>
      </c>
      <c r="H28" s="5"/>
    </row>
    <row r="29" spans="1:8" ht="12.75" customHeight="1" x14ac:dyDescent="0.3">
      <c r="A29" s="16" t="s">
        <v>8</v>
      </c>
      <c r="B29" s="14" t="s">
        <v>9</v>
      </c>
      <c r="C29" s="14" t="s">
        <v>62</v>
      </c>
      <c r="D29" s="15" t="s">
        <v>59</v>
      </c>
      <c r="E29" s="17">
        <v>106813.15</v>
      </c>
      <c r="F29" s="17">
        <v>85300.98</v>
      </c>
      <c r="G29" s="4">
        <f t="shared" si="0"/>
        <v>8242829.8200000003</v>
      </c>
      <c r="H29" s="8"/>
    </row>
    <row r="30" spans="1:8" ht="12.75" customHeight="1" x14ac:dyDescent="0.3">
      <c r="A30" s="16" t="s">
        <v>8</v>
      </c>
      <c r="B30" s="14" t="s">
        <v>9</v>
      </c>
      <c r="C30" s="14" t="s">
        <v>63</v>
      </c>
      <c r="D30" s="15" t="s">
        <v>64</v>
      </c>
      <c r="E30" s="17">
        <v>297840.81</v>
      </c>
      <c r="F30" s="17">
        <v>237855.67</v>
      </c>
      <c r="G30" s="4">
        <f t="shared" si="0"/>
        <v>8480685.4900000002</v>
      </c>
      <c r="H30" s="8"/>
    </row>
    <row r="31" spans="1:8" ht="12.75" customHeight="1" x14ac:dyDescent="0.3">
      <c r="A31" s="16" t="s">
        <v>24</v>
      </c>
      <c r="B31" s="14" t="s">
        <v>80</v>
      </c>
      <c r="C31" s="14" t="s">
        <v>81</v>
      </c>
      <c r="D31" s="15" t="s">
        <v>82</v>
      </c>
      <c r="E31" s="17">
        <v>1572266.66</v>
      </c>
      <c r="F31" s="17">
        <v>1254759.76</v>
      </c>
      <c r="G31" s="4">
        <f t="shared" si="0"/>
        <v>9735445.25</v>
      </c>
      <c r="H31" s="8"/>
    </row>
    <row r="32" spans="1:8" ht="12.75" customHeight="1" x14ac:dyDescent="0.3">
      <c r="A32" s="16" t="s">
        <v>39</v>
      </c>
      <c r="B32" s="14" t="s">
        <v>40</v>
      </c>
      <c r="C32" s="14" t="s">
        <v>41</v>
      </c>
      <c r="D32" s="15" t="s">
        <v>42</v>
      </c>
      <c r="E32" s="17">
        <v>190989.95</v>
      </c>
      <c r="F32" s="17">
        <v>152524.57</v>
      </c>
      <c r="G32" s="4">
        <f t="shared" si="0"/>
        <v>9887969.8200000003</v>
      </c>
      <c r="H32" s="8"/>
    </row>
    <row r="33" spans="1:8" ht="12.75" customHeight="1" x14ac:dyDescent="0.3">
      <c r="A33" s="16" t="s">
        <v>39</v>
      </c>
      <c r="B33" s="14" t="s">
        <v>77</v>
      </c>
      <c r="C33" s="14" t="s">
        <v>78</v>
      </c>
      <c r="D33" s="15" t="s">
        <v>79</v>
      </c>
      <c r="E33" s="17">
        <v>1014993.26</v>
      </c>
      <c r="F33" s="17">
        <v>810573.62</v>
      </c>
      <c r="G33" s="4">
        <f t="shared" si="0"/>
        <v>10698543.439999999</v>
      </c>
      <c r="H33" s="8"/>
    </row>
    <row r="34" spans="1:8" ht="12.75" customHeight="1" x14ac:dyDescent="0.3">
      <c r="A34" s="16" t="s">
        <v>39</v>
      </c>
      <c r="B34" s="14" t="s">
        <v>102</v>
      </c>
      <c r="C34" s="15" t="s">
        <v>103</v>
      </c>
      <c r="D34" s="15" t="s">
        <v>104</v>
      </c>
      <c r="E34" s="17">
        <v>656964.89</v>
      </c>
      <c r="F34" s="17">
        <v>524652.16</v>
      </c>
      <c r="G34" s="4">
        <f t="shared" si="0"/>
        <v>11223195.6</v>
      </c>
      <c r="H34" s="8"/>
    </row>
    <row r="35" spans="1:8" ht="12.75" customHeight="1" x14ac:dyDescent="0.3">
      <c r="A35" s="16" t="s">
        <v>0</v>
      </c>
      <c r="B35" s="14" t="s">
        <v>57</v>
      </c>
      <c r="C35" s="14" t="s">
        <v>58</v>
      </c>
      <c r="D35" s="15" t="s">
        <v>59</v>
      </c>
      <c r="E35" s="17">
        <v>102163.42</v>
      </c>
      <c r="F35" s="17">
        <v>81587.710000000006</v>
      </c>
      <c r="G35" s="4">
        <f t="shared" si="0"/>
        <v>11304783.310000001</v>
      </c>
      <c r="H35" s="8"/>
    </row>
    <row r="36" spans="1:8" ht="12.75" customHeight="1" x14ac:dyDescent="0.3">
      <c r="A36" s="16" t="s">
        <v>0</v>
      </c>
      <c r="B36" s="14" t="s">
        <v>65</v>
      </c>
      <c r="C36" s="14" t="s">
        <v>66</v>
      </c>
      <c r="D36" s="15" t="s">
        <v>67</v>
      </c>
      <c r="E36" s="17">
        <v>431783.4</v>
      </c>
      <c r="F36" s="17">
        <v>344822.22</v>
      </c>
      <c r="G36" s="4">
        <f t="shared" si="0"/>
        <v>11649605.530000001</v>
      </c>
      <c r="H36" s="5"/>
    </row>
    <row r="37" spans="1:8" ht="12.75" customHeight="1" x14ac:dyDescent="0.3">
      <c r="A37" s="16" t="s">
        <v>0</v>
      </c>
      <c r="B37" s="14" t="s">
        <v>68</v>
      </c>
      <c r="C37" s="14" t="s">
        <v>69</v>
      </c>
      <c r="D37" s="15" t="s">
        <v>70</v>
      </c>
      <c r="E37" s="17">
        <v>959150.5</v>
      </c>
      <c r="F37" s="17">
        <v>765977.59</v>
      </c>
      <c r="G37" s="4">
        <f t="shared" si="0"/>
        <v>12415583.120000001</v>
      </c>
      <c r="H37" s="5"/>
    </row>
    <row r="38" spans="1:8" ht="12.75" customHeight="1" x14ac:dyDescent="0.3">
      <c r="A38" s="16" t="s">
        <v>0</v>
      </c>
      <c r="B38" s="14" t="s">
        <v>71</v>
      </c>
      <c r="C38" s="14" t="s">
        <v>72</v>
      </c>
      <c r="D38" s="15" t="s">
        <v>73</v>
      </c>
      <c r="E38" s="17">
        <v>66885</v>
      </c>
      <c r="F38" s="17">
        <v>53414.36</v>
      </c>
      <c r="G38" s="4">
        <f t="shared" si="0"/>
        <v>12468997.48</v>
      </c>
      <c r="H38" s="5"/>
    </row>
    <row r="39" spans="1:8" ht="12.75" customHeight="1" x14ac:dyDescent="0.3">
      <c r="A39" s="16" t="s">
        <v>0</v>
      </c>
      <c r="B39" s="14" t="s">
        <v>71</v>
      </c>
      <c r="C39" s="14" t="s">
        <v>72</v>
      </c>
      <c r="D39" s="15" t="s">
        <v>74</v>
      </c>
      <c r="E39" s="17">
        <v>57968</v>
      </c>
      <c r="F39" s="17">
        <v>46293.24</v>
      </c>
      <c r="G39" s="4">
        <f t="shared" si="0"/>
        <v>12515290.720000001</v>
      </c>
      <c r="H39" s="5"/>
    </row>
    <row r="40" spans="1:8" ht="12.75" customHeight="1" x14ac:dyDescent="0.3">
      <c r="A40" s="16" t="s">
        <v>0</v>
      </c>
      <c r="B40" s="14" t="s">
        <v>75</v>
      </c>
      <c r="C40" s="14" t="s">
        <v>76</v>
      </c>
      <c r="D40" s="15" t="s">
        <v>54</v>
      </c>
      <c r="E40" s="17">
        <v>407436.31</v>
      </c>
      <c r="F40" s="17">
        <v>325378.64</v>
      </c>
      <c r="G40" s="4">
        <f t="shared" si="0"/>
        <v>12840669.360000001</v>
      </c>
      <c r="H40" s="5"/>
    </row>
    <row r="41" spans="1:8" ht="12.75" customHeight="1" x14ac:dyDescent="0.3">
      <c r="A41" s="16" t="s">
        <v>0</v>
      </c>
      <c r="B41" s="15" t="s">
        <v>96</v>
      </c>
      <c r="C41" s="15" t="s">
        <v>97</v>
      </c>
      <c r="D41" s="15" t="s">
        <v>98</v>
      </c>
      <c r="E41" s="17">
        <v>258394.57</v>
      </c>
      <c r="F41" s="17">
        <v>206353.9</v>
      </c>
      <c r="G41" s="18">
        <f t="shared" si="0"/>
        <v>13047023.260000002</v>
      </c>
      <c r="H41" s="5"/>
    </row>
    <row r="42" spans="1:8" ht="12.75" customHeight="1" x14ac:dyDescent="0.3">
      <c r="D42" s="28" t="s">
        <v>112</v>
      </c>
      <c r="E42" s="20"/>
      <c r="F42" s="19">
        <f>SUM(F27:F41)</f>
        <v>6018668.8099999996</v>
      </c>
    </row>
  </sheetData>
  <sortState ref="A4:G41">
    <sortCondition sortBy="cellColor" ref="A4:A41" dxfId="16"/>
  </sortState>
  <conditionalFormatting sqref="F3">
    <cfRule type="cellIs" dxfId="15" priority="1" stopIfTrue="1" operator="equal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22A91-89A4-4703-8FFF-30CFCAE6D07A}">
  <sheetPr>
    <pageSetUpPr fitToPage="1"/>
  </sheetPr>
  <dimension ref="A2:J39"/>
  <sheetViews>
    <sheetView workbookViewId="0">
      <selection activeCell="O11" sqref="O11"/>
    </sheetView>
  </sheetViews>
  <sheetFormatPr defaultRowHeight="14.4" x14ac:dyDescent="0.3"/>
  <cols>
    <col min="1" max="1" width="5.109375" customWidth="1"/>
    <col min="2" max="2" width="15.6640625" customWidth="1"/>
    <col min="3" max="3" width="30.44140625" customWidth="1"/>
    <col min="4" max="4" width="36.109375" customWidth="1"/>
    <col min="5" max="5" width="12" hidden="1" customWidth="1"/>
    <col min="6" max="7" width="11" hidden="1" customWidth="1"/>
    <col min="8" max="8" width="14" customWidth="1"/>
    <col min="9" max="9" width="14.5546875" customWidth="1"/>
  </cols>
  <sheetData>
    <row r="2" spans="1:10" ht="15" thickBot="1" x14ac:dyDescent="0.35">
      <c r="A2" s="24" t="s">
        <v>256</v>
      </c>
      <c r="B2" s="24"/>
      <c r="C2" s="24"/>
    </row>
    <row r="3" spans="1:10" ht="51.75" customHeight="1" thickBot="1" x14ac:dyDescent="0.35">
      <c r="A3" s="9" t="s">
        <v>105</v>
      </c>
      <c r="B3" s="10" t="s">
        <v>106</v>
      </c>
      <c r="C3" s="11" t="s">
        <v>107</v>
      </c>
      <c r="D3" s="11" t="s">
        <v>108</v>
      </c>
      <c r="E3" s="12" t="s">
        <v>109</v>
      </c>
      <c r="F3" s="12" t="s">
        <v>110</v>
      </c>
      <c r="G3" s="21" t="s">
        <v>114</v>
      </c>
      <c r="H3" s="12" t="s">
        <v>110</v>
      </c>
      <c r="I3" s="22" t="s">
        <v>115</v>
      </c>
    </row>
    <row r="4" spans="1:10" ht="12.75" customHeight="1" x14ac:dyDescent="0.3">
      <c r="A4" s="1" t="s">
        <v>8</v>
      </c>
      <c r="B4" s="2" t="s">
        <v>122</v>
      </c>
      <c r="C4" s="3" t="s">
        <v>123</v>
      </c>
      <c r="D4" s="3" t="s">
        <v>124</v>
      </c>
      <c r="E4" s="4">
        <v>450380.65</v>
      </c>
      <c r="F4" s="4"/>
      <c r="G4" s="4"/>
      <c r="H4" s="23">
        <v>204224.38</v>
      </c>
      <c r="I4" s="4">
        <f>H4</f>
        <v>204224.38</v>
      </c>
      <c r="J4" s="5"/>
    </row>
    <row r="5" spans="1:10" ht="12.75" customHeight="1" x14ac:dyDescent="0.3">
      <c r="A5" s="1" t="s">
        <v>8</v>
      </c>
      <c r="B5" s="2" t="s">
        <v>125</v>
      </c>
      <c r="C5" s="2" t="s">
        <v>126</v>
      </c>
      <c r="D5" s="3" t="s">
        <v>127</v>
      </c>
      <c r="E5" s="4">
        <v>522176.52</v>
      </c>
      <c r="F5" s="4">
        <v>417010.17</v>
      </c>
      <c r="G5" s="4">
        <f>F5/3</f>
        <v>139003.38999999998</v>
      </c>
      <c r="H5" s="23">
        <f t="shared" ref="H5:H14" si="0">F5+G5</f>
        <v>556013.55999999994</v>
      </c>
      <c r="I5" s="4">
        <f t="shared" ref="I5:I38" si="1">I4+H5</f>
        <v>760237.94</v>
      </c>
      <c r="J5" s="5"/>
    </row>
    <row r="6" spans="1:10" ht="12.75" customHeight="1" x14ac:dyDescent="0.3">
      <c r="A6" s="1" t="s">
        <v>8</v>
      </c>
      <c r="B6" s="2" t="s">
        <v>12</v>
      </c>
      <c r="C6" s="2" t="s">
        <v>128</v>
      </c>
      <c r="D6" s="3" t="s">
        <v>129</v>
      </c>
      <c r="E6" s="4">
        <v>1352213.2</v>
      </c>
      <c r="F6" s="4">
        <v>1079877.46</v>
      </c>
      <c r="G6" s="4">
        <f>F6/3</f>
        <v>359959.15333333332</v>
      </c>
      <c r="H6" s="23">
        <f t="shared" si="0"/>
        <v>1439836.6133333333</v>
      </c>
      <c r="I6" s="4">
        <f t="shared" si="1"/>
        <v>2200074.5533333332</v>
      </c>
      <c r="J6" s="5"/>
    </row>
    <row r="7" spans="1:10" ht="12.75" customHeight="1" x14ac:dyDescent="0.3">
      <c r="A7" s="1" t="s">
        <v>8</v>
      </c>
      <c r="B7" s="2" t="s">
        <v>12</v>
      </c>
      <c r="C7" s="2" t="s">
        <v>133</v>
      </c>
      <c r="D7" s="3" t="s">
        <v>134</v>
      </c>
      <c r="E7" s="4">
        <v>1980525.12</v>
      </c>
      <c r="F7" s="4">
        <v>1581647.36</v>
      </c>
      <c r="G7" s="4">
        <f>F7/3</f>
        <v>527215.78666666674</v>
      </c>
      <c r="H7" s="23">
        <f t="shared" si="0"/>
        <v>2108863.146666667</v>
      </c>
      <c r="I7" s="4">
        <f t="shared" si="1"/>
        <v>4308937.7</v>
      </c>
      <c r="J7" s="5"/>
    </row>
    <row r="8" spans="1:10" ht="12.75" customHeight="1" x14ac:dyDescent="0.3">
      <c r="A8" s="1" t="s">
        <v>8</v>
      </c>
      <c r="B8" s="3" t="s">
        <v>12</v>
      </c>
      <c r="C8" s="3" t="s">
        <v>154</v>
      </c>
      <c r="D8" s="3" t="s">
        <v>33</v>
      </c>
      <c r="E8" s="4">
        <v>816613.96</v>
      </c>
      <c r="F8" s="4">
        <v>652147.91</v>
      </c>
      <c r="G8" s="4">
        <f>F8/3</f>
        <v>217382.63666666669</v>
      </c>
      <c r="H8" s="23">
        <f t="shared" si="0"/>
        <v>869530.54666666675</v>
      </c>
      <c r="I8" s="4">
        <f t="shared" si="1"/>
        <v>5178468.2466666671</v>
      </c>
      <c r="J8" s="5"/>
    </row>
    <row r="9" spans="1:10" ht="12.75" customHeight="1" x14ac:dyDescent="0.3">
      <c r="A9" s="1" t="s">
        <v>8</v>
      </c>
      <c r="B9" s="3" t="s">
        <v>9</v>
      </c>
      <c r="C9" s="3" t="s">
        <v>160</v>
      </c>
      <c r="D9" s="3" t="s">
        <v>161</v>
      </c>
      <c r="E9" s="4">
        <v>265797.52</v>
      </c>
      <c r="F9" s="4">
        <v>212265.9</v>
      </c>
      <c r="G9" s="4">
        <f>F9/3</f>
        <v>70755.3</v>
      </c>
      <c r="H9" s="23">
        <f t="shared" si="0"/>
        <v>283021.2</v>
      </c>
      <c r="I9" s="4">
        <f t="shared" si="1"/>
        <v>5461489.4466666672</v>
      </c>
      <c r="J9" s="5"/>
    </row>
    <row r="10" spans="1:10" ht="12.75" customHeight="1" x14ac:dyDescent="0.3">
      <c r="A10" s="1" t="s">
        <v>8</v>
      </c>
      <c r="B10" s="2" t="s">
        <v>169</v>
      </c>
      <c r="C10" s="3" t="s">
        <v>170</v>
      </c>
      <c r="D10" s="3" t="s">
        <v>171</v>
      </c>
      <c r="E10" s="4">
        <v>551822.68000000005</v>
      </c>
      <c r="F10" s="4">
        <v>367237.99</v>
      </c>
      <c r="G10" s="4">
        <v>110171.4</v>
      </c>
      <c r="H10" s="23">
        <f t="shared" si="0"/>
        <v>477409.39</v>
      </c>
      <c r="I10" s="4">
        <f t="shared" si="1"/>
        <v>5938898.8366666669</v>
      </c>
      <c r="J10" s="5"/>
    </row>
    <row r="11" spans="1:10" ht="12.75" customHeight="1" x14ac:dyDescent="0.3">
      <c r="A11" s="1" t="s">
        <v>24</v>
      </c>
      <c r="B11" s="3" t="s">
        <v>152</v>
      </c>
      <c r="C11" s="3" t="s">
        <v>153</v>
      </c>
      <c r="D11" s="3" t="s">
        <v>54</v>
      </c>
      <c r="E11" s="4">
        <v>433395.36</v>
      </c>
      <c r="F11" s="4">
        <v>119183.72</v>
      </c>
      <c r="G11" s="4">
        <v>35755.120000000003</v>
      </c>
      <c r="H11" s="23">
        <f t="shared" si="0"/>
        <v>154938.84</v>
      </c>
      <c r="I11" s="4">
        <f t="shared" si="1"/>
        <v>6093837.6766666668</v>
      </c>
      <c r="J11" s="5"/>
    </row>
    <row r="12" spans="1:10" ht="12.75" customHeight="1" x14ac:dyDescent="0.3">
      <c r="A12" s="1" t="s">
        <v>24</v>
      </c>
      <c r="B12" s="3" t="s">
        <v>157</v>
      </c>
      <c r="C12" s="3" t="s">
        <v>158</v>
      </c>
      <c r="D12" s="3" t="s">
        <v>159</v>
      </c>
      <c r="E12" s="4">
        <v>898160.38</v>
      </c>
      <c r="F12" s="4">
        <v>246994.1</v>
      </c>
      <c r="G12" s="4">
        <v>74098.23</v>
      </c>
      <c r="H12" s="23">
        <f t="shared" si="0"/>
        <v>321092.33</v>
      </c>
      <c r="I12" s="4">
        <f t="shared" si="1"/>
        <v>6414930.0066666668</v>
      </c>
      <c r="J12" s="5"/>
    </row>
    <row r="13" spans="1:10" ht="12.75" customHeight="1" x14ac:dyDescent="0.3">
      <c r="A13" s="1" t="s">
        <v>24</v>
      </c>
      <c r="B13" s="3" t="s">
        <v>172</v>
      </c>
      <c r="C13" s="3" t="s">
        <v>173</v>
      </c>
      <c r="D13" s="3" t="s">
        <v>174</v>
      </c>
      <c r="E13" s="4">
        <v>2075583.46</v>
      </c>
      <c r="F13" s="4">
        <v>1105040.6299999999</v>
      </c>
      <c r="G13" s="4">
        <v>331512.19</v>
      </c>
      <c r="H13" s="23">
        <f t="shared" si="0"/>
        <v>1436552.8199999998</v>
      </c>
      <c r="I13" s="4">
        <f t="shared" si="1"/>
        <v>7851482.8266666662</v>
      </c>
      <c r="J13" s="5"/>
    </row>
    <row r="14" spans="1:10" ht="12.75" customHeight="1" x14ac:dyDescent="0.3">
      <c r="A14" s="1" t="s">
        <v>39</v>
      </c>
      <c r="B14" s="2" t="s">
        <v>150</v>
      </c>
      <c r="C14" s="3" t="s">
        <v>151</v>
      </c>
      <c r="D14" s="3" t="s">
        <v>54</v>
      </c>
      <c r="E14" s="4">
        <v>332340.53000000003</v>
      </c>
      <c r="F14" s="4">
        <v>91393.65</v>
      </c>
      <c r="G14" s="4">
        <v>27418.09</v>
      </c>
      <c r="H14" s="23">
        <f t="shared" si="0"/>
        <v>118811.73999999999</v>
      </c>
      <c r="I14" s="4">
        <f t="shared" si="1"/>
        <v>7970294.5666666664</v>
      </c>
      <c r="J14" s="5"/>
    </row>
    <row r="15" spans="1:10" ht="12.75" customHeight="1" x14ac:dyDescent="0.3">
      <c r="A15" s="1" t="s">
        <v>39</v>
      </c>
      <c r="B15" s="2" t="s">
        <v>186</v>
      </c>
      <c r="C15" s="3" t="s">
        <v>187</v>
      </c>
      <c r="D15" s="3" t="s">
        <v>54</v>
      </c>
      <c r="E15" s="4">
        <v>213339.43</v>
      </c>
      <c r="F15" s="4">
        <v>62188.44</v>
      </c>
      <c r="G15" s="4">
        <v>18656.330000000002</v>
      </c>
      <c r="H15" s="23">
        <v>80844.98</v>
      </c>
      <c r="I15" s="4">
        <f t="shared" si="1"/>
        <v>8051139.5466666669</v>
      </c>
      <c r="J15" s="5"/>
    </row>
    <row r="16" spans="1:10" ht="12.75" customHeight="1" x14ac:dyDescent="0.3">
      <c r="A16" s="1" t="s">
        <v>39</v>
      </c>
      <c r="B16" s="2" t="s">
        <v>186</v>
      </c>
      <c r="C16" s="3" t="s">
        <v>188</v>
      </c>
      <c r="D16" s="3" t="s">
        <v>54</v>
      </c>
      <c r="E16" s="4">
        <v>398160.27</v>
      </c>
      <c r="F16" s="4">
        <v>116063.72</v>
      </c>
      <c r="G16" s="4">
        <v>34819.120000000003</v>
      </c>
      <c r="H16" s="23">
        <f t="shared" ref="H16:H38" si="2">F16+G16</f>
        <v>150882.84</v>
      </c>
      <c r="I16" s="4">
        <f t="shared" si="1"/>
        <v>8202022.3866666667</v>
      </c>
      <c r="J16" s="5"/>
    </row>
    <row r="17" spans="1:10" ht="12.75" customHeight="1" x14ac:dyDescent="0.3">
      <c r="A17" s="1" t="s">
        <v>0</v>
      </c>
      <c r="B17" s="2" t="s">
        <v>116</v>
      </c>
      <c r="C17" s="3" t="s">
        <v>117</v>
      </c>
      <c r="D17" s="3" t="s">
        <v>118</v>
      </c>
      <c r="E17" s="4">
        <v>491942.13</v>
      </c>
      <c r="F17" s="4">
        <v>143401.13</v>
      </c>
      <c r="G17" s="4">
        <v>43020.34</v>
      </c>
      <c r="H17" s="23">
        <f t="shared" si="2"/>
        <v>186421.47</v>
      </c>
      <c r="I17" s="4">
        <f t="shared" si="1"/>
        <v>8388443.8566666665</v>
      </c>
      <c r="J17" s="5"/>
    </row>
    <row r="18" spans="1:10" ht="12.75" customHeight="1" x14ac:dyDescent="0.3">
      <c r="A18" s="1" t="s">
        <v>0</v>
      </c>
      <c r="B18" s="2" t="s">
        <v>163</v>
      </c>
      <c r="C18" s="2" t="s">
        <v>164</v>
      </c>
      <c r="D18" s="3" t="s">
        <v>165</v>
      </c>
      <c r="E18" s="4">
        <v>100416.49</v>
      </c>
      <c r="F18" s="4">
        <v>80192.61</v>
      </c>
      <c r="G18" s="4">
        <f>F18/3</f>
        <v>26730.87</v>
      </c>
      <c r="H18" s="23">
        <f t="shared" si="2"/>
        <v>106923.48</v>
      </c>
      <c r="I18" s="4">
        <f t="shared" si="1"/>
        <v>8495367.336666666</v>
      </c>
      <c r="J18" s="5"/>
    </row>
    <row r="19" spans="1:10" ht="12.75" customHeight="1" x14ac:dyDescent="0.3">
      <c r="A19" s="1" t="s">
        <v>0</v>
      </c>
      <c r="B19" s="2" t="s">
        <v>1</v>
      </c>
      <c r="C19" s="3" t="s">
        <v>175</v>
      </c>
      <c r="D19" s="3" t="s">
        <v>176</v>
      </c>
      <c r="E19" s="4">
        <v>1614107.8</v>
      </c>
      <c r="F19" s="4">
        <v>1065311.1499999999</v>
      </c>
      <c r="G19" s="4">
        <f>F19/3</f>
        <v>355103.71666666662</v>
      </c>
      <c r="H19" s="23">
        <f t="shared" si="2"/>
        <v>1420414.8666666665</v>
      </c>
      <c r="I19" s="4">
        <f t="shared" si="1"/>
        <v>9915782.2033333331</v>
      </c>
      <c r="J19" s="5"/>
    </row>
    <row r="20" spans="1:10" ht="12.75" customHeight="1" x14ac:dyDescent="0.3">
      <c r="A20" s="1" t="s">
        <v>0</v>
      </c>
      <c r="B20" s="2" t="s">
        <v>1</v>
      </c>
      <c r="C20" s="3" t="s">
        <v>177</v>
      </c>
      <c r="D20" s="3" t="s">
        <v>178</v>
      </c>
      <c r="E20" s="4">
        <v>1440088.84</v>
      </c>
      <c r="F20" s="4">
        <v>1007486.15</v>
      </c>
      <c r="G20" s="4">
        <f>F20/3</f>
        <v>335828.71666666667</v>
      </c>
      <c r="H20" s="23">
        <f t="shared" si="2"/>
        <v>1343314.8666666667</v>
      </c>
      <c r="I20" s="4">
        <f t="shared" si="1"/>
        <v>11259097.07</v>
      </c>
      <c r="J20" s="5"/>
    </row>
    <row r="21" spans="1:10" ht="12.75" customHeight="1" x14ac:dyDescent="0.3">
      <c r="A21" s="1" t="s">
        <v>15</v>
      </c>
      <c r="B21" s="2" t="s">
        <v>16</v>
      </c>
      <c r="C21" s="3" t="s">
        <v>119</v>
      </c>
      <c r="D21" s="3" t="s">
        <v>120</v>
      </c>
      <c r="E21" s="4">
        <v>999768.1</v>
      </c>
      <c r="F21" s="4">
        <v>291432.40000000002</v>
      </c>
      <c r="G21" s="4">
        <v>87429.72</v>
      </c>
      <c r="H21" s="23">
        <f t="shared" si="2"/>
        <v>378862.12</v>
      </c>
      <c r="I21" s="4">
        <f t="shared" si="1"/>
        <v>11637959.189999999</v>
      </c>
      <c r="J21" s="5"/>
    </row>
    <row r="22" spans="1:10" ht="12.75" customHeight="1" x14ac:dyDescent="0.3">
      <c r="A22" s="1" t="s">
        <v>15</v>
      </c>
      <c r="B22" s="2" t="s">
        <v>16</v>
      </c>
      <c r="C22" s="3" t="s">
        <v>121</v>
      </c>
      <c r="D22" s="3" t="s">
        <v>120</v>
      </c>
      <c r="E22" s="4">
        <v>1199748.73</v>
      </c>
      <c r="F22" s="4">
        <v>349726.75</v>
      </c>
      <c r="G22" s="4">
        <v>104918.03</v>
      </c>
      <c r="H22" s="23">
        <f t="shared" si="2"/>
        <v>454644.78</v>
      </c>
      <c r="I22" s="4">
        <f t="shared" si="1"/>
        <v>12092603.969999999</v>
      </c>
      <c r="J22" s="5"/>
    </row>
    <row r="23" spans="1:10" ht="12.75" customHeight="1" x14ac:dyDescent="0.3">
      <c r="A23" s="1" t="s">
        <v>15</v>
      </c>
      <c r="B23" s="2" t="s">
        <v>130</v>
      </c>
      <c r="C23" s="2" t="s">
        <v>131</v>
      </c>
      <c r="D23" s="3" t="s">
        <v>132</v>
      </c>
      <c r="E23" s="4">
        <v>272997.65999999997</v>
      </c>
      <c r="F23" s="4">
        <v>218015.93</v>
      </c>
      <c r="G23" s="4">
        <f>F23/3</f>
        <v>72671.976666666669</v>
      </c>
      <c r="H23" s="23">
        <f t="shared" si="2"/>
        <v>290687.90666666668</v>
      </c>
      <c r="I23" s="4">
        <f t="shared" si="1"/>
        <v>12383291.876666665</v>
      </c>
      <c r="J23" s="5"/>
    </row>
    <row r="24" spans="1:10" ht="12.75" customHeight="1" x14ac:dyDescent="0.3">
      <c r="A24" s="1" t="s">
        <v>15</v>
      </c>
      <c r="B24" s="3" t="s">
        <v>16</v>
      </c>
      <c r="C24" s="3" t="s">
        <v>155</v>
      </c>
      <c r="D24" s="3" t="s">
        <v>156</v>
      </c>
      <c r="E24" s="4">
        <v>188013.3</v>
      </c>
      <c r="F24" s="4">
        <v>120117.94</v>
      </c>
      <c r="G24" s="4">
        <f>F24/3</f>
        <v>40039.313333333332</v>
      </c>
      <c r="H24" s="23">
        <f t="shared" si="2"/>
        <v>160157.25333333333</v>
      </c>
      <c r="I24" s="4">
        <f t="shared" si="1"/>
        <v>12543449.129999999</v>
      </c>
      <c r="J24" s="8"/>
    </row>
    <row r="25" spans="1:10" ht="12.75" customHeight="1" x14ac:dyDescent="0.3">
      <c r="A25" s="1" t="s">
        <v>15</v>
      </c>
      <c r="B25" s="2" t="s">
        <v>16</v>
      </c>
      <c r="C25" s="3" t="s">
        <v>162</v>
      </c>
      <c r="D25" s="3" t="s">
        <v>54</v>
      </c>
      <c r="E25" s="4">
        <v>125797.22</v>
      </c>
      <c r="F25" s="4">
        <v>69188.47</v>
      </c>
      <c r="G25" s="4">
        <v>20756.54</v>
      </c>
      <c r="H25" s="23">
        <f t="shared" si="2"/>
        <v>89945.010000000009</v>
      </c>
      <c r="I25" s="4">
        <f t="shared" si="1"/>
        <v>12633394.139999999</v>
      </c>
      <c r="J25" s="5"/>
    </row>
    <row r="26" spans="1:10" ht="12.75" customHeight="1" x14ac:dyDescent="0.3">
      <c r="A26" s="1" t="s">
        <v>15</v>
      </c>
      <c r="B26" s="2" t="s">
        <v>179</v>
      </c>
      <c r="C26" s="3" t="s">
        <v>180</v>
      </c>
      <c r="D26" s="3" t="s">
        <v>181</v>
      </c>
      <c r="E26" s="4">
        <v>1440487.25</v>
      </c>
      <c r="F26" s="4">
        <v>396133.99</v>
      </c>
      <c r="G26" s="4">
        <v>118840.2</v>
      </c>
      <c r="H26" s="23">
        <f t="shared" si="2"/>
        <v>514974.19</v>
      </c>
      <c r="I26" s="4">
        <f t="shared" si="1"/>
        <v>13148368.329999998</v>
      </c>
      <c r="J26" s="5"/>
    </row>
    <row r="27" spans="1:10" ht="12.75" customHeight="1" x14ac:dyDescent="0.3">
      <c r="A27" s="16" t="s">
        <v>8</v>
      </c>
      <c r="B27" s="14" t="s">
        <v>9</v>
      </c>
      <c r="C27" s="15" t="s">
        <v>182</v>
      </c>
      <c r="D27" s="15" t="s">
        <v>183</v>
      </c>
      <c r="E27" s="17">
        <v>1429688.84</v>
      </c>
      <c r="F27" s="17">
        <v>1141749.51</v>
      </c>
      <c r="G27" s="17">
        <f t="shared" ref="G27:G35" si="3">F27/3</f>
        <v>380583.17</v>
      </c>
      <c r="H27" s="25">
        <f t="shared" si="2"/>
        <v>1522332.68</v>
      </c>
      <c r="I27" s="4">
        <f t="shared" si="1"/>
        <v>14670701.009999998</v>
      </c>
      <c r="J27" s="5"/>
    </row>
    <row r="28" spans="1:10" ht="12.75" customHeight="1" x14ac:dyDescent="0.3">
      <c r="A28" s="16" t="s">
        <v>24</v>
      </c>
      <c r="B28" s="15" t="s">
        <v>166</v>
      </c>
      <c r="C28" s="15" t="s">
        <v>167</v>
      </c>
      <c r="D28" s="15" t="s">
        <v>168</v>
      </c>
      <c r="E28" s="17">
        <v>253701</v>
      </c>
      <c r="F28" s="17">
        <v>202605.62</v>
      </c>
      <c r="G28" s="17">
        <f t="shared" si="3"/>
        <v>67535.206666666665</v>
      </c>
      <c r="H28" s="25">
        <f t="shared" si="2"/>
        <v>270140.82666666666</v>
      </c>
      <c r="I28" s="4">
        <f t="shared" si="1"/>
        <v>14940841.836666664</v>
      </c>
      <c r="J28" s="5"/>
    </row>
    <row r="29" spans="1:10" ht="12.75" customHeight="1" x14ac:dyDescent="0.3">
      <c r="A29" s="16" t="s">
        <v>24</v>
      </c>
      <c r="B29" s="15" t="s">
        <v>184</v>
      </c>
      <c r="C29" s="15" t="s">
        <v>185</v>
      </c>
      <c r="D29" s="15" t="s">
        <v>143</v>
      </c>
      <c r="E29" s="17">
        <v>1986455.92</v>
      </c>
      <c r="F29" s="17">
        <v>1586383.7</v>
      </c>
      <c r="G29" s="17">
        <f t="shared" si="3"/>
        <v>528794.56666666665</v>
      </c>
      <c r="H29" s="25">
        <f t="shared" si="2"/>
        <v>2115178.2666666666</v>
      </c>
      <c r="I29" s="4">
        <f t="shared" si="1"/>
        <v>17056020.103333332</v>
      </c>
      <c r="J29" s="5"/>
    </row>
    <row r="30" spans="1:10" ht="12.75" customHeight="1" x14ac:dyDescent="0.3">
      <c r="A30" s="16" t="s">
        <v>24</v>
      </c>
      <c r="B30" s="15" t="s">
        <v>191</v>
      </c>
      <c r="C30" s="15" t="s">
        <v>192</v>
      </c>
      <c r="D30" s="15" t="s">
        <v>193</v>
      </c>
      <c r="E30" s="17">
        <v>130800</v>
      </c>
      <c r="F30" s="17">
        <v>104456.88</v>
      </c>
      <c r="G30" s="17">
        <f t="shared" si="3"/>
        <v>34818.959999999999</v>
      </c>
      <c r="H30" s="25">
        <f t="shared" si="2"/>
        <v>139275.84</v>
      </c>
      <c r="I30" s="4">
        <f t="shared" si="1"/>
        <v>17195295.943333331</v>
      </c>
      <c r="J30" s="5"/>
    </row>
    <row r="31" spans="1:10" ht="12.75" customHeight="1" x14ac:dyDescent="0.3">
      <c r="A31" s="16" t="s">
        <v>39</v>
      </c>
      <c r="B31" s="14" t="s">
        <v>138</v>
      </c>
      <c r="C31" s="14" t="s">
        <v>139</v>
      </c>
      <c r="D31" s="15" t="s">
        <v>140</v>
      </c>
      <c r="E31" s="17">
        <v>522398.18</v>
      </c>
      <c r="F31" s="17">
        <v>417187.19</v>
      </c>
      <c r="G31" s="17">
        <f t="shared" si="3"/>
        <v>139062.39666666667</v>
      </c>
      <c r="H31" s="25">
        <f t="shared" si="2"/>
        <v>556249.58666666667</v>
      </c>
      <c r="I31" s="4">
        <f t="shared" si="1"/>
        <v>17751545.529999997</v>
      </c>
      <c r="J31" s="5"/>
    </row>
    <row r="32" spans="1:10" ht="12.75" customHeight="1" x14ac:dyDescent="0.3">
      <c r="A32" s="16" t="s">
        <v>39</v>
      </c>
      <c r="B32" s="15" t="s">
        <v>49</v>
      </c>
      <c r="C32" s="15" t="s">
        <v>63</v>
      </c>
      <c r="D32" s="15" t="s">
        <v>149</v>
      </c>
      <c r="E32" s="17">
        <v>1008689.22</v>
      </c>
      <c r="F32" s="17">
        <v>805539.21</v>
      </c>
      <c r="G32" s="17">
        <f t="shared" si="3"/>
        <v>268513.07</v>
      </c>
      <c r="H32" s="25">
        <f t="shared" si="2"/>
        <v>1074052.28</v>
      </c>
      <c r="I32" s="4">
        <f t="shared" si="1"/>
        <v>18825597.809999999</v>
      </c>
      <c r="J32" s="5"/>
    </row>
    <row r="33" spans="1:10" ht="12.75" customHeight="1" x14ac:dyDescent="0.3">
      <c r="A33" s="16" t="s">
        <v>0</v>
      </c>
      <c r="B33" s="14" t="s">
        <v>135</v>
      </c>
      <c r="C33" s="14" t="s">
        <v>136</v>
      </c>
      <c r="D33" s="15" t="s">
        <v>137</v>
      </c>
      <c r="E33" s="17">
        <v>984538.78</v>
      </c>
      <c r="F33" s="26">
        <v>714775.15</v>
      </c>
      <c r="G33" s="17">
        <f t="shared" si="3"/>
        <v>238258.38333333333</v>
      </c>
      <c r="H33" s="25">
        <f t="shared" si="2"/>
        <v>953033.53333333333</v>
      </c>
      <c r="I33" s="4">
        <f t="shared" si="1"/>
        <v>19778631.343333334</v>
      </c>
      <c r="J33" s="5"/>
    </row>
    <row r="34" spans="1:10" ht="12.75" customHeight="1" x14ac:dyDescent="0.3">
      <c r="A34" s="16" t="s">
        <v>0</v>
      </c>
      <c r="B34" s="14" t="s">
        <v>141</v>
      </c>
      <c r="C34" s="14" t="s">
        <v>142</v>
      </c>
      <c r="D34" s="15" t="s">
        <v>143</v>
      </c>
      <c r="E34" s="17">
        <v>480556.6</v>
      </c>
      <c r="F34" s="17">
        <v>383772.5</v>
      </c>
      <c r="G34" s="17">
        <f t="shared" si="3"/>
        <v>127924.16666666667</v>
      </c>
      <c r="H34" s="25">
        <f t="shared" si="2"/>
        <v>511696.66666666669</v>
      </c>
      <c r="I34" s="4">
        <f t="shared" si="1"/>
        <v>20290328.010000002</v>
      </c>
      <c r="J34" s="5"/>
    </row>
    <row r="35" spans="1:10" ht="12.75" customHeight="1" x14ac:dyDescent="0.3">
      <c r="A35" s="16" t="s">
        <v>0</v>
      </c>
      <c r="B35" s="14" t="s">
        <v>144</v>
      </c>
      <c r="C35" s="14" t="s">
        <v>145</v>
      </c>
      <c r="D35" s="15" t="s">
        <v>146</v>
      </c>
      <c r="E35" s="17">
        <v>64106.07</v>
      </c>
      <c r="F35" s="17">
        <v>51434.69</v>
      </c>
      <c r="G35" s="17">
        <f t="shared" si="3"/>
        <v>17144.896666666667</v>
      </c>
      <c r="H35" s="25">
        <f t="shared" si="2"/>
        <v>68579.58666666667</v>
      </c>
      <c r="I35" s="4">
        <f t="shared" si="1"/>
        <v>20358907.596666668</v>
      </c>
      <c r="J35" s="5"/>
    </row>
    <row r="36" spans="1:10" ht="12.75" customHeight="1" x14ac:dyDescent="0.3">
      <c r="A36" s="16" t="s">
        <v>0</v>
      </c>
      <c r="B36" s="15" t="s">
        <v>1</v>
      </c>
      <c r="C36" s="15" t="s">
        <v>147</v>
      </c>
      <c r="D36" s="15" t="s">
        <v>148</v>
      </c>
      <c r="E36" s="17">
        <v>63569</v>
      </c>
      <c r="F36" s="17">
        <v>50766.2</v>
      </c>
      <c r="G36" s="17">
        <f>F36/2</f>
        <v>25383.1</v>
      </c>
      <c r="H36" s="25">
        <f t="shared" si="2"/>
        <v>76149.299999999988</v>
      </c>
      <c r="I36" s="4">
        <f t="shared" si="1"/>
        <v>20435056.896666668</v>
      </c>
      <c r="J36" s="5"/>
    </row>
    <row r="37" spans="1:10" ht="12.75" customHeight="1" x14ac:dyDescent="0.3">
      <c r="A37" s="16" t="s">
        <v>0</v>
      </c>
      <c r="B37" s="15" t="s">
        <v>96</v>
      </c>
      <c r="C37" s="15" t="s">
        <v>97</v>
      </c>
      <c r="D37" s="15" t="s">
        <v>189</v>
      </c>
      <c r="E37" s="17">
        <v>44969.94</v>
      </c>
      <c r="F37" s="17">
        <v>35912.99</v>
      </c>
      <c r="G37" s="17">
        <f>F37/3</f>
        <v>11970.996666666666</v>
      </c>
      <c r="H37" s="25">
        <f t="shared" si="2"/>
        <v>47883.986666666664</v>
      </c>
      <c r="I37" s="4">
        <f t="shared" si="1"/>
        <v>20482940.883333337</v>
      </c>
      <c r="J37" s="5"/>
    </row>
    <row r="38" spans="1:10" ht="12.75" customHeight="1" x14ac:dyDescent="0.3">
      <c r="A38" s="16" t="s">
        <v>0</v>
      </c>
      <c r="B38" s="15" t="s">
        <v>96</v>
      </c>
      <c r="C38" s="15" t="s">
        <v>97</v>
      </c>
      <c r="D38" s="15" t="s">
        <v>190</v>
      </c>
      <c r="E38" s="17">
        <v>145457.12</v>
      </c>
      <c r="F38" s="17">
        <v>116162.06</v>
      </c>
      <c r="G38" s="17">
        <f>F38/3</f>
        <v>38720.686666666668</v>
      </c>
      <c r="H38" s="25">
        <f t="shared" si="2"/>
        <v>154882.74666666667</v>
      </c>
      <c r="I38" s="18">
        <f t="shared" si="1"/>
        <v>20637823.630000003</v>
      </c>
      <c r="J38" s="5"/>
    </row>
    <row r="39" spans="1:10" ht="12.75" customHeight="1" x14ac:dyDescent="0.3">
      <c r="A39" s="27"/>
      <c r="B39" s="27"/>
      <c r="C39" s="27"/>
      <c r="D39" s="29" t="s">
        <v>112</v>
      </c>
      <c r="E39" s="27"/>
      <c r="F39" s="27"/>
      <c r="G39" s="27"/>
      <c r="H39" s="19">
        <f>SUM(H27:H38)</f>
        <v>7489455.3000000007</v>
      </c>
      <c r="I39" s="27"/>
      <c r="J39" s="27"/>
    </row>
  </sheetData>
  <sortState ref="A4:J38">
    <sortCondition sortBy="cellColor" ref="A4:A38" dxfId="14"/>
  </sortState>
  <conditionalFormatting sqref="F3">
    <cfRule type="cellIs" dxfId="13" priority="2" stopIfTrue="1" operator="equal">
      <formula>0</formula>
    </cfRule>
  </conditionalFormatting>
  <conditionalFormatting sqref="G3">
    <cfRule type="cellIs" dxfId="12" priority="1" stopIfTrue="1" operator="equal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83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3FC27-02E6-46FA-AD30-45F850E2FB78}">
  <sheetPr>
    <pageSetUpPr fitToPage="1"/>
  </sheetPr>
  <dimension ref="A2:J32"/>
  <sheetViews>
    <sheetView workbookViewId="0">
      <selection activeCell="M20" sqref="L20:M20"/>
    </sheetView>
  </sheetViews>
  <sheetFormatPr defaultRowHeight="14.4" x14ac:dyDescent="0.3"/>
  <cols>
    <col min="1" max="1" width="5.88671875" customWidth="1"/>
    <col min="2" max="2" width="14" customWidth="1"/>
    <col min="3" max="3" width="26.109375" customWidth="1"/>
    <col min="4" max="4" width="34.109375" customWidth="1"/>
    <col min="5" max="5" width="12.6640625" hidden="1" customWidth="1"/>
    <col min="6" max="6" width="13.33203125" hidden="1" customWidth="1"/>
    <col min="7" max="7" width="12" hidden="1" customWidth="1"/>
    <col min="8" max="8" width="12.33203125" customWidth="1"/>
    <col min="9" max="9" width="14.44140625" customWidth="1"/>
  </cols>
  <sheetData>
    <row r="2" spans="1:9" ht="15" thickBot="1" x14ac:dyDescent="0.35">
      <c r="A2" s="24" t="s">
        <v>257</v>
      </c>
      <c r="B2" s="24"/>
      <c r="C2" s="24"/>
    </row>
    <row r="3" spans="1:9" ht="51.75" customHeight="1" thickBot="1" x14ac:dyDescent="0.35">
      <c r="A3" s="9" t="s">
        <v>105</v>
      </c>
      <c r="B3" s="10" t="s">
        <v>106</v>
      </c>
      <c r="C3" s="11" t="s">
        <v>107</v>
      </c>
      <c r="D3" s="11" t="s">
        <v>108</v>
      </c>
      <c r="E3" s="12" t="s">
        <v>109</v>
      </c>
      <c r="F3" s="12" t="s">
        <v>110</v>
      </c>
      <c r="G3" s="21" t="s">
        <v>114</v>
      </c>
      <c r="H3" s="12" t="s">
        <v>110</v>
      </c>
      <c r="I3" s="22" t="s">
        <v>115</v>
      </c>
    </row>
    <row r="4" spans="1:9" ht="12.75" customHeight="1" x14ac:dyDescent="0.3">
      <c r="A4" s="1" t="s">
        <v>8</v>
      </c>
      <c r="B4" s="3" t="s">
        <v>169</v>
      </c>
      <c r="C4" s="3" t="s">
        <v>247</v>
      </c>
      <c r="D4" s="3" t="s">
        <v>248</v>
      </c>
      <c r="E4" s="4">
        <v>1997768</v>
      </c>
      <c r="F4" s="4">
        <v>1063611.68</v>
      </c>
      <c r="G4" s="4">
        <f>F4/50*15</f>
        <v>319083.50400000002</v>
      </c>
      <c r="H4" s="23">
        <f>F4+G4</f>
        <v>1382695.1839999999</v>
      </c>
      <c r="I4" s="4">
        <f>H4</f>
        <v>1382695.1839999999</v>
      </c>
    </row>
    <row r="5" spans="1:9" ht="12.75" customHeight="1" x14ac:dyDescent="0.3">
      <c r="A5" s="1" t="s">
        <v>8</v>
      </c>
      <c r="B5" s="3" t="s">
        <v>9</v>
      </c>
      <c r="C5" s="3" t="s">
        <v>253</v>
      </c>
      <c r="D5" s="3" t="s">
        <v>33</v>
      </c>
      <c r="E5" s="4">
        <v>462143.5</v>
      </c>
      <c r="F5" s="4">
        <v>237077.77</v>
      </c>
      <c r="G5" s="4">
        <v>71123.33</v>
      </c>
      <c r="H5" s="23">
        <f>F5+G5</f>
        <v>308201.09999999998</v>
      </c>
      <c r="I5" s="4">
        <f>I4+H5</f>
        <v>1690896.284</v>
      </c>
    </row>
    <row r="6" spans="1:9" ht="12.75" customHeight="1" x14ac:dyDescent="0.3">
      <c r="A6" s="1" t="s">
        <v>8</v>
      </c>
      <c r="B6" s="3" t="s">
        <v>9</v>
      </c>
      <c r="C6" s="3" t="s">
        <v>254</v>
      </c>
      <c r="D6" s="31" t="s">
        <v>255</v>
      </c>
      <c r="E6" s="4">
        <v>191524.8</v>
      </c>
      <c r="F6" s="4">
        <v>76609.919999999998</v>
      </c>
      <c r="G6" s="4"/>
      <c r="H6" s="23">
        <f>F6</f>
        <v>76609.919999999998</v>
      </c>
      <c r="I6" s="4">
        <f t="shared" ref="I6:I31" si="0">I5+H6</f>
        <v>1767506.2039999999</v>
      </c>
    </row>
    <row r="7" spans="1:9" ht="12.75" customHeight="1" x14ac:dyDescent="0.3">
      <c r="A7" s="1" t="s">
        <v>24</v>
      </c>
      <c r="B7" s="3" t="s">
        <v>197</v>
      </c>
      <c r="C7" s="3" t="s">
        <v>198</v>
      </c>
      <c r="D7" s="3" t="s">
        <v>199</v>
      </c>
      <c r="E7" s="4">
        <v>1522504.64</v>
      </c>
      <c r="F7" s="4">
        <v>810581.47</v>
      </c>
      <c r="G7" s="4">
        <f>F7/50*15</f>
        <v>243174.44099999999</v>
      </c>
      <c r="H7" s="23">
        <f t="shared" ref="H7:H31" si="1">F7+G7</f>
        <v>1053755.9109999998</v>
      </c>
      <c r="I7" s="4">
        <f t="shared" si="0"/>
        <v>2821262.1149999998</v>
      </c>
    </row>
    <row r="8" spans="1:9" ht="12.75" customHeight="1" x14ac:dyDescent="0.3">
      <c r="A8" s="1" t="s">
        <v>24</v>
      </c>
      <c r="B8" s="2" t="s">
        <v>91</v>
      </c>
      <c r="C8" s="3" t="s">
        <v>204</v>
      </c>
      <c r="D8" s="3" t="s">
        <v>205</v>
      </c>
      <c r="E8" s="4">
        <v>557992.85</v>
      </c>
      <c r="F8" s="4">
        <v>395992.03</v>
      </c>
      <c r="G8" s="4">
        <v>0</v>
      </c>
      <c r="H8" s="23">
        <f t="shared" si="1"/>
        <v>395992.03</v>
      </c>
      <c r="I8" s="4">
        <f t="shared" si="0"/>
        <v>3217254.1449999996</v>
      </c>
    </row>
    <row r="9" spans="1:9" ht="12.75" customHeight="1" x14ac:dyDescent="0.3">
      <c r="A9" s="1" t="s">
        <v>24</v>
      </c>
      <c r="B9" s="3" t="s">
        <v>83</v>
      </c>
      <c r="C9" s="3" t="s">
        <v>206</v>
      </c>
      <c r="D9" s="3" t="s">
        <v>54</v>
      </c>
      <c r="E9" s="4">
        <v>172103.46</v>
      </c>
      <c r="F9" s="4">
        <v>137441.82</v>
      </c>
      <c r="G9" s="4">
        <f>F9/3</f>
        <v>45813.94</v>
      </c>
      <c r="H9" s="23">
        <f t="shared" si="1"/>
        <v>183255.76</v>
      </c>
      <c r="I9" s="4">
        <f t="shared" si="0"/>
        <v>3400509.9049999993</v>
      </c>
    </row>
    <row r="10" spans="1:9" ht="12.75" customHeight="1" x14ac:dyDescent="0.3">
      <c r="A10" s="1" t="s">
        <v>24</v>
      </c>
      <c r="B10" s="3" t="s">
        <v>43</v>
      </c>
      <c r="C10" s="3" t="s">
        <v>218</v>
      </c>
      <c r="D10" s="3" t="s">
        <v>54</v>
      </c>
      <c r="E10" s="4">
        <v>258946</v>
      </c>
      <c r="F10" s="4">
        <v>142420.29999999999</v>
      </c>
      <c r="G10" s="4">
        <v>42726.09</v>
      </c>
      <c r="H10" s="23">
        <f t="shared" si="1"/>
        <v>185146.38999999998</v>
      </c>
      <c r="I10" s="4">
        <f t="shared" si="0"/>
        <v>3585656.2949999995</v>
      </c>
    </row>
    <row r="11" spans="1:9" ht="12.75" customHeight="1" x14ac:dyDescent="0.3">
      <c r="A11" s="1" t="s">
        <v>24</v>
      </c>
      <c r="B11" s="3" t="s">
        <v>43</v>
      </c>
      <c r="C11" s="3" t="s">
        <v>227</v>
      </c>
      <c r="D11" s="3" t="s">
        <v>228</v>
      </c>
      <c r="E11" s="4">
        <v>566247.15</v>
      </c>
      <c r="F11" s="4">
        <v>452204.97</v>
      </c>
      <c r="G11" s="4">
        <f>F11/3</f>
        <v>150734.99</v>
      </c>
      <c r="H11" s="23">
        <f t="shared" si="1"/>
        <v>602939.96</v>
      </c>
      <c r="I11" s="4">
        <f t="shared" si="0"/>
        <v>4188596.2549999994</v>
      </c>
    </row>
    <row r="12" spans="1:9" ht="12.75" customHeight="1" x14ac:dyDescent="0.3">
      <c r="A12" s="1" t="s">
        <v>24</v>
      </c>
      <c r="B12" s="3" t="s">
        <v>240</v>
      </c>
      <c r="C12" s="3" t="s">
        <v>241</v>
      </c>
      <c r="D12" s="3" t="s">
        <v>54</v>
      </c>
      <c r="E12" s="4">
        <v>662304.68999999994</v>
      </c>
      <c r="F12" s="4">
        <v>193061.82</v>
      </c>
      <c r="G12" s="4">
        <f>F12/25*7.5</f>
        <v>57918.546000000002</v>
      </c>
      <c r="H12" s="23">
        <f t="shared" si="1"/>
        <v>250980.36600000001</v>
      </c>
      <c r="I12" s="4">
        <f t="shared" si="0"/>
        <v>4439576.6209999993</v>
      </c>
    </row>
    <row r="13" spans="1:9" ht="12.75" customHeight="1" x14ac:dyDescent="0.3">
      <c r="A13" s="1" t="s">
        <v>39</v>
      </c>
      <c r="B13" s="3" t="s">
        <v>200</v>
      </c>
      <c r="C13" s="3" t="s">
        <v>201</v>
      </c>
      <c r="D13" s="3" t="s">
        <v>54</v>
      </c>
      <c r="E13" s="4">
        <v>1713309.55</v>
      </c>
      <c r="F13" s="4">
        <v>1140207.51</v>
      </c>
      <c r="G13" s="4">
        <f>F13/50*15</f>
        <v>342062.25300000003</v>
      </c>
      <c r="H13" s="23">
        <f t="shared" si="1"/>
        <v>1482269.763</v>
      </c>
      <c r="I13" s="4">
        <f t="shared" si="0"/>
        <v>5921846.3839999996</v>
      </c>
    </row>
    <row r="14" spans="1:9" ht="12.75" customHeight="1" x14ac:dyDescent="0.3">
      <c r="A14" s="6" t="s">
        <v>39</v>
      </c>
      <c r="B14" s="3" t="s">
        <v>200</v>
      </c>
      <c r="C14" s="3" t="s">
        <v>216</v>
      </c>
      <c r="D14" s="3" t="s">
        <v>217</v>
      </c>
      <c r="E14" s="7">
        <v>1516843.2</v>
      </c>
      <c r="F14" s="7">
        <v>884319.59</v>
      </c>
      <c r="G14" s="4">
        <v>265295.88</v>
      </c>
      <c r="H14" s="23">
        <f t="shared" si="1"/>
        <v>1149615.47</v>
      </c>
      <c r="I14" s="4">
        <f t="shared" si="0"/>
        <v>7071461.8539999994</v>
      </c>
    </row>
    <row r="15" spans="1:9" ht="12.75" customHeight="1" x14ac:dyDescent="0.3">
      <c r="A15" s="1" t="s">
        <v>39</v>
      </c>
      <c r="B15" s="3" t="s">
        <v>219</v>
      </c>
      <c r="C15" s="3" t="s">
        <v>220</v>
      </c>
      <c r="D15" s="3" t="s">
        <v>54</v>
      </c>
      <c r="E15" s="4">
        <v>67277.539999999994</v>
      </c>
      <c r="F15" s="4">
        <v>44773.2</v>
      </c>
      <c r="G15" s="4">
        <f>F15/50*15</f>
        <v>13431.96</v>
      </c>
      <c r="H15" s="23">
        <f t="shared" si="1"/>
        <v>58205.159999999996</v>
      </c>
      <c r="I15" s="4">
        <f t="shared" si="0"/>
        <v>7129667.0139999995</v>
      </c>
    </row>
    <row r="16" spans="1:9" ht="12.75" customHeight="1" x14ac:dyDescent="0.3">
      <c r="A16" s="1" t="s">
        <v>39</v>
      </c>
      <c r="B16" s="3" t="s">
        <v>221</v>
      </c>
      <c r="C16" s="3" t="s">
        <v>222</v>
      </c>
      <c r="D16" s="3" t="s">
        <v>223</v>
      </c>
      <c r="E16" s="4">
        <v>375473.02</v>
      </c>
      <c r="F16" s="4">
        <v>299852.75</v>
      </c>
      <c r="G16" s="4">
        <f>F16/3</f>
        <v>99950.916666666672</v>
      </c>
      <c r="H16" s="4">
        <f t="shared" si="1"/>
        <v>399803.66666666669</v>
      </c>
      <c r="I16" s="4">
        <f t="shared" si="0"/>
        <v>7529470.6806666665</v>
      </c>
    </row>
    <row r="17" spans="1:10" ht="12.75" customHeight="1" x14ac:dyDescent="0.3">
      <c r="A17" s="1" t="s">
        <v>39</v>
      </c>
      <c r="B17" s="3" t="s">
        <v>229</v>
      </c>
      <c r="C17" s="3" t="s">
        <v>230</v>
      </c>
      <c r="D17" s="3" t="s">
        <v>54</v>
      </c>
      <c r="E17" s="4">
        <v>886365.98</v>
      </c>
      <c r="F17" s="4">
        <v>620101.64</v>
      </c>
      <c r="G17" s="4">
        <f>F17/3</f>
        <v>206700.54666666666</v>
      </c>
      <c r="H17" s="4">
        <f t="shared" si="1"/>
        <v>826802.18666666665</v>
      </c>
      <c r="I17" s="4">
        <f t="shared" si="0"/>
        <v>8356272.867333333</v>
      </c>
    </row>
    <row r="18" spans="1:10" ht="12.75" customHeight="1" x14ac:dyDescent="0.3">
      <c r="A18" s="1" t="s">
        <v>0</v>
      </c>
      <c r="B18" s="3" t="s">
        <v>135</v>
      </c>
      <c r="C18" s="3" t="s">
        <v>195</v>
      </c>
      <c r="D18" s="3" t="s">
        <v>196</v>
      </c>
      <c r="E18" s="4">
        <v>466496.85</v>
      </c>
      <c r="F18" s="4">
        <v>227195.63</v>
      </c>
      <c r="G18" s="4">
        <v>68158.69</v>
      </c>
      <c r="H18" s="4">
        <f t="shared" si="1"/>
        <v>295354.32</v>
      </c>
      <c r="I18" s="4">
        <f t="shared" si="0"/>
        <v>8651627.1873333324</v>
      </c>
    </row>
    <row r="19" spans="1:10" ht="12.75" customHeight="1" x14ac:dyDescent="0.3">
      <c r="A19" s="1" t="s">
        <v>0</v>
      </c>
      <c r="B19" s="3" t="s">
        <v>224</v>
      </c>
      <c r="C19" s="3" t="s">
        <v>225</v>
      </c>
      <c r="D19" s="3" t="s">
        <v>226</v>
      </c>
      <c r="E19" s="4">
        <v>344498.16</v>
      </c>
      <c r="F19" s="4">
        <v>275116.23</v>
      </c>
      <c r="G19" s="4">
        <f>F19/3</f>
        <v>91705.409999999989</v>
      </c>
      <c r="H19" s="23">
        <f t="shared" si="1"/>
        <v>366821.63999999996</v>
      </c>
      <c r="I19" s="4">
        <f t="shared" si="0"/>
        <v>9018448.827333333</v>
      </c>
    </row>
    <row r="20" spans="1:10" ht="12.75" customHeight="1" x14ac:dyDescent="0.3">
      <c r="A20" s="1" t="s">
        <v>0</v>
      </c>
      <c r="B20" s="3" t="s">
        <v>1</v>
      </c>
      <c r="C20" s="3" t="s">
        <v>252</v>
      </c>
      <c r="D20" s="3" t="s">
        <v>54</v>
      </c>
      <c r="E20" s="4">
        <v>678094.44</v>
      </c>
      <c r="F20" s="4">
        <v>541526.22</v>
      </c>
      <c r="G20" s="4">
        <f>F20/3</f>
        <v>180508.74</v>
      </c>
      <c r="H20" s="4">
        <f t="shared" si="1"/>
        <v>722034.96</v>
      </c>
      <c r="I20" s="4">
        <f t="shared" si="0"/>
        <v>9740483.787333332</v>
      </c>
    </row>
    <row r="21" spans="1:10" ht="12.75" customHeight="1" x14ac:dyDescent="0.3">
      <c r="A21" s="1" t="s">
        <v>15</v>
      </c>
      <c r="B21" s="3" t="s">
        <v>21</v>
      </c>
      <c r="C21" s="3" t="s">
        <v>202</v>
      </c>
      <c r="D21" s="3" t="s">
        <v>203</v>
      </c>
      <c r="E21" s="4">
        <v>852602.94</v>
      </c>
      <c r="F21" s="4">
        <v>567407.26</v>
      </c>
      <c r="G21" s="4">
        <f>F21/50*15</f>
        <v>170222.17800000001</v>
      </c>
      <c r="H21" s="4">
        <f t="shared" si="1"/>
        <v>737629.43800000008</v>
      </c>
      <c r="I21" s="4">
        <f t="shared" si="0"/>
        <v>10478113.225333333</v>
      </c>
    </row>
    <row r="22" spans="1:10" ht="12.75" customHeight="1" x14ac:dyDescent="0.3">
      <c r="A22" s="1" t="s">
        <v>15</v>
      </c>
      <c r="B22" s="3" t="s">
        <v>207</v>
      </c>
      <c r="C22" s="3" t="s">
        <v>208</v>
      </c>
      <c r="D22" s="3" t="s">
        <v>209</v>
      </c>
      <c r="E22" s="4">
        <v>539002.46</v>
      </c>
      <c r="F22" s="4">
        <v>430447.35999999999</v>
      </c>
      <c r="G22" s="4">
        <v>0</v>
      </c>
      <c r="H22" s="4">
        <f t="shared" si="1"/>
        <v>430447.35999999999</v>
      </c>
      <c r="I22" s="4">
        <f t="shared" si="0"/>
        <v>10908560.585333332</v>
      </c>
    </row>
    <row r="23" spans="1:10" ht="12.75" customHeight="1" x14ac:dyDescent="0.3">
      <c r="A23" s="1" t="s">
        <v>15</v>
      </c>
      <c r="B23" s="3" t="s">
        <v>249</v>
      </c>
      <c r="C23" s="3" t="s">
        <v>250</v>
      </c>
      <c r="D23" s="3" t="s">
        <v>251</v>
      </c>
      <c r="E23" s="4">
        <v>615537.80000000005</v>
      </c>
      <c r="F23" s="4">
        <v>409640.41</v>
      </c>
      <c r="G23" s="4">
        <f>F23/50*15</f>
        <v>122892.12299999999</v>
      </c>
      <c r="H23" s="4">
        <f t="shared" si="1"/>
        <v>532532.53299999994</v>
      </c>
      <c r="I23" s="4">
        <f t="shared" si="0"/>
        <v>11441093.118333332</v>
      </c>
    </row>
    <row r="24" spans="1:10" ht="12.75" customHeight="1" x14ac:dyDescent="0.3">
      <c r="A24" s="16" t="s">
        <v>8</v>
      </c>
      <c r="B24" s="15" t="s">
        <v>213</v>
      </c>
      <c r="C24" s="15" t="s">
        <v>214</v>
      </c>
      <c r="D24" s="15" t="s">
        <v>215</v>
      </c>
      <c r="E24" s="17">
        <v>148011.6</v>
      </c>
      <c r="F24" s="17">
        <v>118202.06</v>
      </c>
      <c r="G24" s="17">
        <f t="shared" ref="G24:G31" si="2">F24/3</f>
        <v>39400.686666666668</v>
      </c>
      <c r="H24" s="17">
        <f t="shared" si="1"/>
        <v>157602.74666666667</v>
      </c>
      <c r="I24" s="4">
        <f t="shared" si="0"/>
        <v>11598695.864999998</v>
      </c>
    </row>
    <row r="25" spans="1:10" ht="12.75" customHeight="1" x14ac:dyDescent="0.3">
      <c r="A25" s="16" t="s">
        <v>8</v>
      </c>
      <c r="B25" s="15" t="s">
        <v>234</v>
      </c>
      <c r="C25" s="15" t="s">
        <v>235</v>
      </c>
      <c r="D25" s="15" t="s">
        <v>236</v>
      </c>
      <c r="E25" s="17">
        <v>41000</v>
      </c>
      <c r="F25" s="17">
        <v>32742.6</v>
      </c>
      <c r="G25" s="17">
        <f t="shared" si="2"/>
        <v>10914.199999999999</v>
      </c>
      <c r="H25" s="17">
        <f t="shared" si="1"/>
        <v>43656.799999999996</v>
      </c>
      <c r="I25" s="4">
        <f t="shared" si="0"/>
        <v>11642352.664999999</v>
      </c>
    </row>
    <row r="26" spans="1:10" ht="12.75" customHeight="1" x14ac:dyDescent="0.3">
      <c r="A26" s="16" t="s">
        <v>8</v>
      </c>
      <c r="B26" s="15" t="s">
        <v>9</v>
      </c>
      <c r="C26" s="15" t="s">
        <v>242</v>
      </c>
      <c r="D26" s="15" t="s">
        <v>243</v>
      </c>
      <c r="E26" s="17">
        <v>1888951.36</v>
      </c>
      <c r="F26" s="17">
        <v>1508516.56</v>
      </c>
      <c r="G26" s="17">
        <f t="shared" si="2"/>
        <v>502838.85333333333</v>
      </c>
      <c r="H26" s="17">
        <f t="shared" si="1"/>
        <v>2011355.4133333333</v>
      </c>
      <c r="I26" s="4">
        <f t="shared" si="0"/>
        <v>13653708.078333333</v>
      </c>
    </row>
    <row r="27" spans="1:10" ht="12.75" customHeight="1" x14ac:dyDescent="0.3">
      <c r="A27" s="16" t="s">
        <v>8</v>
      </c>
      <c r="B27" s="15" t="s">
        <v>9</v>
      </c>
      <c r="C27" s="15" t="s">
        <v>244</v>
      </c>
      <c r="D27" s="15" t="s">
        <v>245</v>
      </c>
      <c r="E27" s="17">
        <v>1830584.63</v>
      </c>
      <c r="F27" s="17">
        <v>1461904.89</v>
      </c>
      <c r="G27" s="17">
        <f t="shared" si="2"/>
        <v>487301.62999999995</v>
      </c>
      <c r="H27" s="17">
        <f t="shared" si="1"/>
        <v>1949206.5199999998</v>
      </c>
      <c r="I27" s="4">
        <f t="shared" si="0"/>
        <v>15602914.598333333</v>
      </c>
    </row>
    <row r="28" spans="1:10" ht="12.75" customHeight="1" x14ac:dyDescent="0.3">
      <c r="A28" s="16" t="s">
        <v>8</v>
      </c>
      <c r="B28" s="15" t="s">
        <v>9</v>
      </c>
      <c r="C28" s="15" t="s">
        <v>244</v>
      </c>
      <c r="D28" s="15" t="s">
        <v>246</v>
      </c>
      <c r="E28" s="17">
        <v>159250.78</v>
      </c>
      <c r="F28" s="17">
        <v>127177.67</v>
      </c>
      <c r="G28" s="17">
        <f t="shared" si="2"/>
        <v>42392.556666666664</v>
      </c>
      <c r="H28" s="17">
        <f t="shared" si="1"/>
        <v>169570.22666666665</v>
      </c>
      <c r="I28" s="4">
        <f t="shared" si="0"/>
        <v>15772484.824999999</v>
      </c>
    </row>
    <row r="29" spans="1:10" ht="12.75" customHeight="1" x14ac:dyDescent="0.3">
      <c r="A29" s="16" t="s">
        <v>24</v>
      </c>
      <c r="B29" s="15" t="s">
        <v>210</v>
      </c>
      <c r="C29" s="15" t="s">
        <v>211</v>
      </c>
      <c r="D29" s="15" t="s">
        <v>212</v>
      </c>
      <c r="E29" s="17">
        <v>729557.44</v>
      </c>
      <c r="F29" s="17">
        <v>582624.56999999995</v>
      </c>
      <c r="G29" s="17">
        <f t="shared" si="2"/>
        <v>194208.18999999997</v>
      </c>
      <c r="H29" s="17">
        <f t="shared" si="1"/>
        <v>776832.75999999989</v>
      </c>
      <c r="I29" s="4">
        <f t="shared" si="0"/>
        <v>16549317.584999999</v>
      </c>
    </row>
    <row r="30" spans="1:10" ht="12.75" customHeight="1" x14ac:dyDescent="0.3">
      <c r="A30" s="16" t="s">
        <v>24</v>
      </c>
      <c r="B30" s="15" t="s">
        <v>231</v>
      </c>
      <c r="C30" s="15" t="s">
        <v>232</v>
      </c>
      <c r="D30" s="15" t="s">
        <v>233</v>
      </c>
      <c r="E30" s="17">
        <v>448398.57</v>
      </c>
      <c r="F30" s="17">
        <v>358091.1</v>
      </c>
      <c r="G30" s="17">
        <f t="shared" si="2"/>
        <v>119363.7</v>
      </c>
      <c r="H30" s="17">
        <f t="shared" si="1"/>
        <v>477454.8</v>
      </c>
      <c r="I30" s="4">
        <f t="shared" si="0"/>
        <v>17026772.384999998</v>
      </c>
    </row>
    <row r="31" spans="1:10" ht="12.75" customHeight="1" x14ac:dyDescent="0.3">
      <c r="A31" s="16" t="s">
        <v>39</v>
      </c>
      <c r="B31" s="15" t="s">
        <v>237</v>
      </c>
      <c r="C31" s="15" t="s">
        <v>238</v>
      </c>
      <c r="D31" s="15" t="s">
        <v>239</v>
      </c>
      <c r="E31" s="17">
        <v>969727.29</v>
      </c>
      <c r="F31" s="17">
        <v>774424.21</v>
      </c>
      <c r="G31" s="17">
        <f t="shared" si="2"/>
        <v>258141.40333333332</v>
      </c>
      <c r="H31" s="25">
        <f t="shared" si="1"/>
        <v>1032565.6133333333</v>
      </c>
      <c r="I31" s="18">
        <f t="shared" si="0"/>
        <v>18059337.998333331</v>
      </c>
      <c r="J31" s="5"/>
    </row>
    <row r="32" spans="1:10" ht="12.75" customHeight="1" x14ac:dyDescent="0.3">
      <c r="D32" s="29" t="s">
        <v>112</v>
      </c>
      <c r="H32" s="19">
        <f>SUM(H24:H31)</f>
        <v>6618244.879999999</v>
      </c>
    </row>
  </sheetData>
  <sortState ref="A4:I31">
    <sortCondition sortBy="cellColor" ref="A4:A31" dxfId="11"/>
  </sortState>
  <conditionalFormatting sqref="F3">
    <cfRule type="cellIs" dxfId="10" priority="2" stopIfTrue="1" operator="equal">
      <formula>0</formula>
    </cfRule>
  </conditionalFormatting>
  <conditionalFormatting sqref="G3">
    <cfRule type="cellIs" dxfId="9" priority="1" stopIfTrue="1" operator="equal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9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678D8-8ED6-49FF-BB9D-609454CC744E}">
  <sheetPr>
    <pageSetUpPr fitToPage="1"/>
  </sheetPr>
  <dimension ref="A2:J34"/>
  <sheetViews>
    <sheetView workbookViewId="0">
      <selection activeCell="A2" sqref="A2:C2"/>
    </sheetView>
  </sheetViews>
  <sheetFormatPr defaultRowHeight="14.4" x14ac:dyDescent="0.3"/>
  <cols>
    <col min="1" max="1" width="6.33203125" customWidth="1"/>
    <col min="2" max="2" width="20" customWidth="1"/>
    <col min="3" max="3" width="35.6640625" customWidth="1"/>
    <col min="4" max="4" width="34.33203125" customWidth="1"/>
    <col min="5" max="5" width="12.88671875" hidden="1" customWidth="1"/>
    <col min="6" max="6" width="13" hidden="1" customWidth="1"/>
    <col min="7" max="7" width="12.33203125" hidden="1" customWidth="1"/>
    <col min="8" max="8" width="13.44140625" customWidth="1"/>
    <col min="9" max="9" width="14.6640625" customWidth="1"/>
  </cols>
  <sheetData>
    <row r="2" spans="1:10" ht="15" thickBot="1" x14ac:dyDescent="0.35">
      <c r="A2" s="24" t="s">
        <v>318</v>
      </c>
      <c r="B2" s="24"/>
      <c r="C2" s="24"/>
    </row>
    <row r="3" spans="1:10" ht="51.75" customHeight="1" thickBot="1" x14ac:dyDescent="0.35">
      <c r="A3" s="32" t="s">
        <v>105</v>
      </c>
      <c r="B3" s="33" t="s">
        <v>106</v>
      </c>
      <c r="C3" s="33" t="s">
        <v>107</v>
      </c>
      <c r="D3" s="34" t="s">
        <v>108</v>
      </c>
      <c r="E3" s="35" t="s">
        <v>109</v>
      </c>
      <c r="F3" s="35" t="s">
        <v>110</v>
      </c>
      <c r="G3" s="36" t="s">
        <v>114</v>
      </c>
      <c r="H3" s="35" t="s">
        <v>110</v>
      </c>
      <c r="I3" s="37" t="s">
        <v>258</v>
      </c>
    </row>
    <row r="4" spans="1:10" ht="12.75" customHeight="1" x14ac:dyDescent="0.3">
      <c r="A4" s="1" t="s">
        <v>8</v>
      </c>
      <c r="B4" s="2" t="s">
        <v>266</v>
      </c>
      <c r="C4" s="3" t="s">
        <v>267</v>
      </c>
      <c r="D4" s="3" t="s">
        <v>54</v>
      </c>
      <c r="E4" s="4">
        <v>73655</v>
      </c>
      <c r="F4" s="4">
        <v>58820.88</v>
      </c>
      <c r="G4" s="23">
        <f>F4/3</f>
        <v>19606.96</v>
      </c>
      <c r="H4" s="23">
        <f>F4+G4</f>
        <v>78427.839999999997</v>
      </c>
      <c r="I4" s="4">
        <f>H4</f>
        <v>78427.839999999997</v>
      </c>
      <c r="J4" s="38"/>
    </row>
    <row r="5" spans="1:10" ht="12.75" customHeight="1" x14ac:dyDescent="0.3">
      <c r="A5" s="1" t="s">
        <v>8</v>
      </c>
      <c r="B5" s="3" t="s">
        <v>271</v>
      </c>
      <c r="C5" s="3" t="s">
        <v>272</v>
      </c>
      <c r="D5" s="3" t="s">
        <v>54</v>
      </c>
      <c r="E5" s="4">
        <v>567931</v>
      </c>
      <c r="F5" s="4">
        <v>453549.7</v>
      </c>
      <c r="G5" s="23">
        <f>F5/3</f>
        <v>151183.23333333334</v>
      </c>
      <c r="H5" s="23">
        <f>F5+G5</f>
        <v>604732.93333333335</v>
      </c>
      <c r="I5" s="4">
        <f>I4+H5</f>
        <v>683160.77333333332</v>
      </c>
      <c r="J5" s="38"/>
    </row>
    <row r="6" spans="1:10" ht="12.75" customHeight="1" x14ac:dyDescent="0.3">
      <c r="A6" s="1" t="s">
        <v>8</v>
      </c>
      <c r="B6" s="3" t="s">
        <v>12</v>
      </c>
      <c r="C6" s="3" t="s">
        <v>286</v>
      </c>
      <c r="D6" s="3" t="s">
        <v>287</v>
      </c>
      <c r="E6" s="4">
        <v>1601825.75</v>
      </c>
      <c r="F6" s="4">
        <v>1550567.33</v>
      </c>
      <c r="G6" s="23"/>
      <c r="H6" s="23">
        <f>F6</f>
        <v>1550567.33</v>
      </c>
      <c r="I6" s="4">
        <f t="shared" ref="I6:I33" si="0">I5+H6</f>
        <v>2233728.1033333335</v>
      </c>
      <c r="J6" s="8"/>
    </row>
    <row r="7" spans="1:10" ht="12.75" customHeight="1" x14ac:dyDescent="0.3">
      <c r="A7" s="1" t="s">
        <v>8</v>
      </c>
      <c r="B7" s="31" t="s">
        <v>300</v>
      </c>
      <c r="C7" s="2" t="s">
        <v>301</v>
      </c>
      <c r="D7" s="3" t="s">
        <v>302</v>
      </c>
      <c r="E7" s="4">
        <v>668624.51</v>
      </c>
      <c r="F7" s="4">
        <v>533963.53</v>
      </c>
      <c r="G7" s="23">
        <f>F7/3</f>
        <v>177987.84333333335</v>
      </c>
      <c r="H7" s="23">
        <f>F7+G7</f>
        <v>711951.37333333341</v>
      </c>
      <c r="I7" s="4">
        <f t="shared" si="0"/>
        <v>2945679.476666667</v>
      </c>
      <c r="J7" s="8"/>
    </row>
    <row r="8" spans="1:10" ht="12.75" customHeight="1" x14ac:dyDescent="0.3">
      <c r="A8" s="1" t="s">
        <v>24</v>
      </c>
      <c r="B8" s="3" t="s">
        <v>184</v>
      </c>
      <c r="C8" s="3" t="s">
        <v>259</v>
      </c>
      <c r="D8" s="3" t="s">
        <v>54</v>
      </c>
      <c r="E8" s="4">
        <v>1965114.88</v>
      </c>
      <c r="F8" s="4">
        <v>1569340.74</v>
      </c>
      <c r="G8" s="23">
        <f>F8/3</f>
        <v>523113.58</v>
      </c>
      <c r="H8" s="23">
        <f>F8+G8</f>
        <v>2092454.32</v>
      </c>
      <c r="I8" s="4">
        <f t="shared" si="0"/>
        <v>5038133.7966666669</v>
      </c>
      <c r="J8" s="8"/>
    </row>
    <row r="9" spans="1:10" ht="12.75" customHeight="1" x14ac:dyDescent="0.3">
      <c r="A9" s="1" t="s">
        <v>24</v>
      </c>
      <c r="B9" s="2" t="s">
        <v>269</v>
      </c>
      <c r="C9" s="3" t="s">
        <v>270</v>
      </c>
      <c r="D9" s="3" t="s">
        <v>54</v>
      </c>
      <c r="E9" s="4">
        <v>541455.75</v>
      </c>
      <c r="F9" s="4">
        <v>432406.56</v>
      </c>
      <c r="G9" s="23">
        <f>F9/3</f>
        <v>144135.51999999999</v>
      </c>
      <c r="H9" s="23">
        <f>F9+G9</f>
        <v>576542.07999999996</v>
      </c>
      <c r="I9" s="4">
        <f t="shared" si="0"/>
        <v>5614675.8766666669</v>
      </c>
      <c r="J9" s="8"/>
    </row>
    <row r="10" spans="1:10" ht="12.75" customHeight="1" x14ac:dyDescent="0.3">
      <c r="A10" s="1" t="s">
        <v>24</v>
      </c>
      <c r="B10" s="3" t="s">
        <v>274</v>
      </c>
      <c r="C10" s="3" t="s">
        <v>275</v>
      </c>
      <c r="D10" s="31" t="s">
        <v>276</v>
      </c>
      <c r="E10" s="4">
        <v>357529.52</v>
      </c>
      <c r="F10" s="4">
        <v>151592.51999999999</v>
      </c>
      <c r="G10" s="23"/>
      <c r="H10" s="23">
        <f>F10</f>
        <v>151592.51999999999</v>
      </c>
      <c r="I10" s="4">
        <f t="shared" si="0"/>
        <v>5766268.3966666665</v>
      </c>
      <c r="J10" s="8"/>
    </row>
    <row r="11" spans="1:10" ht="12.75" customHeight="1" x14ac:dyDescent="0.3">
      <c r="A11" s="1" t="s">
        <v>24</v>
      </c>
      <c r="B11" s="40" t="s">
        <v>293</v>
      </c>
      <c r="C11" s="3" t="s">
        <v>294</v>
      </c>
      <c r="D11" s="3" t="s">
        <v>295</v>
      </c>
      <c r="E11" s="4">
        <v>919042.59</v>
      </c>
      <c r="F11" s="4">
        <v>733947.41</v>
      </c>
      <c r="G11" s="23">
        <f>F11/3</f>
        <v>244649.13666666669</v>
      </c>
      <c r="H11" s="23">
        <f>F11+G11</f>
        <v>978596.54666666675</v>
      </c>
      <c r="I11" s="4">
        <f t="shared" si="0"/>
        <v>6744864.9433333334</v>
      </c>
      <c r="J11" s="8"/>
    </row>
    <row r="12" spans="1:10" ht="12.75" customHeight="1" x14ac:dyDescent="0.3">
      <c r="A12" s="1" t="s">
        <v>24</v>
      </c>
      <c r="B12" s="3" t="s">
        <v>231</v>
      </c>
      <c r="C12" s="3" t="s">
        <v>306</v>
      </c>
      <c r="D12" s="31" t="s">
        <v>307</v>
      </c>
      <c r="E12" s="4">
        <v>914431.04</v>
      </c>
      <c r="F12" s="4">
        <v>455580.52</v>
      </c>
      <c r="G12" s="23">
        <f>F12/50*15</f>
        <v>136674.15599999999</v>
      </c>
      <c r="H12" s="23">
        <f>F12+G12</f>
        <v>592254.67599999998</v>
      </c>
      <c r="I12" s="4">
        <f t="shared" si="0"/>
        <v>7337119.6193333333</v>
      </c>
      <c r="J12" s="8"/>
    </row>
    <row r="13" spans="1:10" ht="12.75" customHeight="1" x14ac:dyDescent="0.3">
      <c r="A13" s="1" t="s">
        <v>39</v>
      </c>
      <c r="B13" s="3" t="s">
        <v>77</v>
      </c>
      <c r="C13" s="3" t="s">
        <v>313</v>
      </c>
      <c r="D13" s="3" t="s">
        <v>314</v>
      </c>
      <c r="E13" s="4">
        <v>482910.2</v>
      </c>
      <c r="F13" s="4">
        <v>318720.73</v>
      </c>
      <c r="G13" s="23">
        <f>F13/3</f>
        <v>106240.24333333333</v>
      </c>
      <c r="H13" s="23">
        <f>F13+G13</f>
        <v>424960.97333333333</v>
      </c>
      <c r="I13" s="4">
        <f t="shared" si="0"/>
        <v>7762080.592666667</v>
      </c>
      <c r="J13" s="38"/>
    </row>
    <row r="14" spans="1:10" ht="12.75" customHeight="1" x14ac:dyDescent="0.3">
      <c r="A14" s="1" t="s">
        <v>0</v>
      </c>
      <c r="B14" s="2" t="s">
        <v>135</v>
      </c>
      <c r="C14" s="3" t="s">
        <v>273</v>
      </c>
      <c r="D14" s="3" t="s">
        <v>176</v>
      </c>
      <c r="E14" s="4">
        <v>1337913.8799999999</v>
      </c>
      <c r="F14" s="4">
        <v>390001.9</v>
      </c>
      <c r="G14" s="23">
        <v>117000.57</v>
      </c>
      <c r="H14" s="23">
        <f>F14+G14</f>
        <v>507002.47000000003</v>
      </c>
      <c r="I14" s="4">
        <f t="shared" si="0"/>
        <v>8269083.0626666667</v>
      </c>
      <c r="J14" s="8"/>
    </row>
    <row r="15" spans="1:10" ht="12.75" customHeight="1" x14ac:dyDescent="0.3">
      <c r="A15" s="1" t="s">
        <v>0</v>
      </c>
      <c r="B15" s="3" t="s">
        <v>1</v>
      </c>
      <c r="C15" s="3" t="s">
        <v>304</v>
      </c>
      <c r="D15" s="3" t="s">
        <v>305</v>
      </c>
      <c r="E15" s="4">
        <v>192897.57</v>
      </c>
      <c r="F15" s="4">
        <v>64186.67</v>
      </c>
      <c r="G15" s="23">
        <f>F15/25*7.5</f>
        <v>19256.001</v>
      </c>
      <c r="H15" s="23">
        <f>F15+G15</f>
        <v>83442.671000000002</v>
      </c>
      <c r="I15" s="4">
        <f t="shared" si="0"/>
        <v>8352525.7336666668</v>
      </c>
      <c r="J15" s="39"/>
    </row>
    <row r="16" spans="1:10" ht="12.75" customHeight="1" x14ac:dyDescent="0.3">
      <c r="A16" s="1" t="s">
        <v>0</v>
      </c>
      <c r="B16" s="3" t="s">
        <v>315</v>
      </c>
      <c r="C16" s="3" t="s">
        <v>316</v>
      </c>
      <c r="D16" s="3" t="s">
        <v>317</v>
      </c>
      <c r="E16" s="4">
        <v>1065808.3999999999</v>
      </c>
      <c r="F16" s="4">
        <v>515851.27</v>
      </c>
      <c r="G16" s="23"/>
      <c r="H16" s="23">
        <f>F16</f>
        <v>515851.27</v>
      </c>
      <c r="I16" s="4">
        <f t="shared" si="0"/>
        <v>8868377.0036666673</v>
      </c>
      <c r="J16" s="8"/>
    </row>
    <row r="17" spans="1:10" ht="12.75" customHeight="1" x14ac:dyDescent="0.3">
      <c r="A17" s="1" t="s">
        <v>15</v>
      </c>
      <c r="B17" s="2" t="s">
        <v>36</v>
      </c>
      <c r="C17" s="2" t="s">
        <v>268</v>
      </c>
      <c r="D17" s="3" t="s">
        <v>54</v>
      </c>
      <c r="E17" s="4">
        <v>437858.28</v>
      </c>
      <c r="F17" s="4">
        <v>349673.62</v>
      </c>
      <c r="G17" s="23">
        <f>F17/3</f>
        <v>116557.87333333334</v>
      </c>
      <c r="H17" s="23">
        <f>F17+G17</f>
        <v>466231.49333333335</v>
      </c>
      <c r="I17" s="4">
        <f t="shared" si="0"/>
        <v>9334608.4970000014</v>
      </c>
      <c r="J17" s="8"/>
    </row>
    <row r="18" spans="1:10" ht="12.75" customHeight="1" x14ac:dyDescent="0.3">
      <c r="A18" s="1" t="s">
        <v>15</v>
      </c>
      <c r="B18" s="3" t="s">
        <v>277</v>
      </c>
      <c r="C18" s="3" t="s">
        <v>278</v>
      </c>
      <c r="D18" s="3" t="s">
        <v>54</v>
      </c>
      <c r="E18" s="4">
        <v>546659.94999999995</v>
      </c>
      <c r="F18" s="4">
        <v>436562.64</v>
      </c>
      <c r="G18" s="23">
        <f>F18/3</f>
        <v>145520.88</v>
      </c>
      <c r="H18" s="23">
        <f>F18+G18</f>
        <v>582083.52</v>
      </c>
      <c r="I18" s="4">
        <f t="shared" si="0"/>
        <v>9916692.0170000009</v>
      </c>
      <c r="J18" s="8"/>
    </row>
    <row r="19" spans="1:10" ht="12.75" customHeight="1" x14ac:dyDescent="0.3">
      <c r="A19" s="1" t="s">
        <v>15</v>
      </c>
      <c r="B19" s="2" t="s">
        <v>279</v>
      </c>
      <c r="C19" s="2" t="s">
        <v>280</v>
      </c>
      <c r="D19" s="3" t="s">
        <v>281</v>
      </c>
      <c r="E19" s="4">
        <v>67058.06</v>
      </c>
      <c r="F19" s="4">
        <v>22313.57</v>
      </c>
      <c r="G19" s="23">
        <v>6694.07</v>
      </c>
      <c r="H19" s="23">
        <f>F19+G19</f>
        <v>29007.64</v>
      </c>
      <c r="I19" s="4">
        <f t="shared" si="0"/>
        <v>9945699.6570000015</v>
      </c>
      <c r="J19" s="8"/>
    </row>
    <row r="20" spans="1:10" ht="12.75" customHeight="1" x14ac:dyDescent="0.3">
      <c r="A20" s="1" t="s">
        <v>15</v>
      </c>
      <c r="B20" s="3" t="s">
        <v>284</v>
      </c>
      <c r="C20" s="3" t="s">
        <v>285</v>
      </c>
      <c r="D20" s="3" t="s">
        <v>27</v>
      </c>
      <c r="E20" s="4">
        <v>641591.6</v>
      </c>
      <c r="F20" s="4">
        <v>512375.05</v>
      </c>
      <c r="G20" s="23">
        <f>F20/3</f>
        <v>170791.68333333332</v>
      </c>
      <c r="H20" s="23">
        <f>F20+G20</f>
        <v>683166.73333333328</v>
      </c>
      <c r="I20" s="4">
        <f t="shared" si="0"/>
        <v>10628866.390333334</v>
      </c>
      <c r="J20" s="38"/>
    </row>
    <row r="21" spans="1:10" ht="12.75" customHeight="1" x14ac:dyDescent="0.3">
      <c r="A21" s="1" t="s">
        <v>15</v>
      </c>
      <c r="B21" s="3" t="s">
        <v>179</v>
      </c>
      <c r="C21" s="3" t="s">
        <v>288</v>
      </c>
      <c r="D21" s="31" t="s">
        <v>95</v>
      </c>
      <c r="E21" s="4">
        <v>311508.8</v>
      </c>
      <c r="F21" s="4">
        <v>124603.52</v>
      </c>
      <c r="G21" s="23"/>
      <c r="H21" s="23">
        <f>F21</f>
        <v>124603.52</v>
      </c>
      <c r="I21" s="4">
        <f t="shared" si="0"/>
        <v>10753469.910333334</v>
      </c>
      <c r="J21" s="8"/>
    </row>
    <row r="22" spans="1:10" ht="12.75" customHeight="1" x14ac:dyDescent="0.3">
      <c r="A22" s="1" t="s">
        <v>15</v>
      </c>
      <c r="B22" s="3" t="s">
        <v>249</v>
      </c>
      <c r="C22" s="3" t="s">
        <v>250</v>
      </c>
      <c r="D22" s="3" t="s">
        <v>303</v>
      </c>
      <c r="E22" s="4">
        <v>444357.41</v>
      </c>
      <c r="F22" s="4">
        <v>295719.86</v>
      </c>
      <c r="G22" s="23">
        <f>F22/50*15</f>
        <v>88715.957999999984</v>
      </c>
      <c r="H22" s="23">
        <f t="shared" ref="H22:H33" si="1">F22+G22</f>
        <v>384435.81799999997</v>
      </c>
      <c r="I22" s="4">
        <f t="shared" si="0"/>
        <v>11137905.728333334</v>
      </c>
      <c r="J22" s="8"/>
    </row>
    <row r="23" spans="1:10" ht="12.75" customHeight="1" x14ac:dyDescent="0.3">
      <c r="A23" s="1" t="s">
        <v>15</v>
      </c>
      <c r="B23" s="2" t="s">
        <v>16</v>
      </c>
      <c r="C23" s="2" t="s">
        <v>311</v>
      </c>
      <c r="D23" s="3" t="s">
        <v>312</v>
      </c>
      <c r="E23" s="4">
        <v>55535.7</v>
      </c>
      <c r="F23" s="4">
        <v>44350.81</v>
      </c>
      <c r="G23" s="23">
        <v>14783.6</v>
      </c>
      <c r="H23" s="23">
        <f t="shared" si="1"/>
        <v>59134.409999999996</v>
      </c>
      <c r="I23" s="4">
        <f t="shared" si="0"/>
        <v>11197040.138333334</v>
      </c>
      <c r="J23" s="38"/>
    </row>
    <row r="24" spans="1:10" ht="12.75" customHeight="1" x14ac:dyDescent="0.3">
      <c r="A24" s="16" t="s">
        <v>8</v>
      </c>
      <c r="B24" s="15" t="s">
        <v>260</v>
      </c>
      <c r="C24" s="15" t="s">
        <v>261</v>
      </c>
      <c r="D24" s="15" t="s">
        <v>262</v>
      </c>
      <c r="E24" s="17">
        <v>187951.5</v>
      </c>
      <c r="F24" s="17">
        <v>150098.07</v>
      </c>
      <c r="G24" s="25">
        <f>F24/3</f>
        <v>50032.69</v>
      </c>
      <c r="H24" s="25">
        <f t="shared" si="1"/>
        <v>200130.76</v>
      </c>
      <c r="I24" s="4">
        <f t="shared" si="0"/>
        <v>11397170.898333333</v>
      </c>
      <c r="J24" s="8"/>
    </row>
    <row r="25" spans="1:10" ht="12.75" customHeight="1" x14ac:dyDescent="0.3">
      <c r="A25" s="16" t="s">
        <v>8</v>
      </c>
      <c r="B25" s="15" t="s">
        <v>9</v>
      </c>
      <c r="C25" s="15" t="s">
        <v>263</v>
      </c>
      <c r="D25" s="15" t="s">
        <v>264</v>
      </c>
      <c r="E25" s="17">
        <v>394213.24</v>
      </c>
      <c r="F25" s="17">
        <v>314818.69</v>
      </c>
      <c r="G25" s="25">
        <f>F25/3</f>
        <v>104939.56333333334</v>
      </c>
      <c r="H25" s="25">
        <f t="shared" si="1"/>
        <v>419758.25333333336</v>
      </c>
      <c r="I25" s="4">
        <f t="shared" si="0"/>
        <v>11816929.151666667</v>
      </c>
      <c r="J25" s="8"/>
    </row>
    <row r="26" spans="1:10" ht="12.75" customHeight="1" x14ac:dyDescent="0.3">
      <c r="A26" s="16" t="s">
        <v>8</v>
      </c>
      <c r="B26" s="15" t="s">
        <v>9</v>
      </c>
      <c r="C26" s="15" t="s">
        <v>282</v>
      </c>
      <c r="D26" s="15" t="s">
        <v>283</v>
      </c>
      <c r="E26" s="17">
        <v>1465748.47</v>
      </c>
      <c r="F26" s="17">
        <v>1170546.73</v>
      </c>
      <c r="G26" s="25">
        <f>F26/3</f>
        <v>390182.24333333335</v>
      </c>
      <c r="H26" s="25">
        <f t="shared" si="1"/>
        <v>1560728.9733333334</v>
      </c>
      <c r="I26" s="4">
        <f t="shared" si="0"/>
        <v>13377658.125</v>
      </c>
      <c r="J26" s="38"/>
    </row>
    <row r="27" spans="1:10" ht="12.75" customHeight="1" x14ac:dyDescent="0.3">
      <c r="A27" s="16" t="s">
        <v>8</v>
      </c>
      <c r="B27" s="15" t="s">
        <v>289</v>
      </c>
      <c r="C27" s="15" t="s">
        <v>290</v>
      </c>
      <c r="D27" s="15" t="s">
        <v>291</v>
      </c>
      <c r="E27" s="17">
        <v>2649182.75</v>
      </c>
      <c r="F27" s="17">
        <v>2115637.34</v>
      </c>
      <c r="G27" s="25">
        <f>F27/3</f>
        <v>705212.44666666666</v>
      </c>
      <c r="H27" s="25">
        <f t="shared" si="1"/>
        <v>2820849.7866666666</v>
      </c>
      <c r="I27" s="4">
        <f t="shared" si="0"/>
        <v>16198507.911666667</v>
      </c>
      <c r="J27" s="38"/>
    </row>
    <row r="28" spans="1:10" ht="12.75" customHeight="1" x14ac:dyDescent="0.3">
      <c r="A28" s="16" t="s">
        <v>8</v>
      </c>
      <c r="B28" s="15" t="s">
        <v>9</v>
      </c>
      <c r="C28" s="15" t="s">
        <v>282</v>
      </c>
      <c r="D28" s="15" t="s">
        <v>292</v>
      </c>
      <c r="E28" s="17">
        <v>606707.97</v>
      </c>
      <c r="F28" s="17">
        <v>484516.98</v>
      </c>
      <c r="G28" s="25">
        <f>F28/3</f>
        <v>161505.66</v>
      </c>
      <c r="H28" s="25">
        <f t="shared" si="1"/>
        <v>646022.64</v>
      </c>
      <c r="I28" s="4">
        <f t="shared" si="0"/>
        <v>16844530.551666666</v>
      </c>
      <c r="J28" s="38"/>
    </row>
    <row r="29" spans="1:10" ht="12.75" customHeight="1" x14ac:dyDescent="0.3">
      <c r="A29" s="16" t="s">
        <v>8</v>
      </c>
      <c r="B29" s="15" t="s">
        <v>289</v>
      </c>
      <c r="C29" s="15" t="s">
        <v>290</v>
      </c>
      <c r="D29" s="15" t="s">
        <v>296</v>
      </c>
      <c r="E29" s="17">
        <v>84846.720000000001</v>
      </c>
      <c r="F29" s="17">
        <v>67758.59</v>
      </c>
      <c r="G29" s="25">
        <v>22586.2</v>
      </c>
      <c r="H29" s="25">
        <f t="shared" si="1"/>
        <v>90344.79</v>
      </c>
      <c r="I29" s="4">
        <f t="shared" si="0"/>
        <v>16934875.341666665</v>
      </c>
      <c r="J29" s="38"/>
    </row>
    <row r="30" spans="1:10" ht="12.75" customHeight="1" x14ac:dyDescent="0.3">
      <c r="A30" s="16" t="s">
        <v>8</v>
      </c>
      <c r="B30" s="15" t="s">
        <v>297</v>
      </c>
      <c r="C30" s="15" t="s">
        <v>298</v>
      </c>
      <c r="D30" s="15" t="s">
        <v>54</v>
      </c>
      <c r="E30" s="17">
        <v>270494.84999999998</v>
      </c>
      <c r="F30" s="17">
        <v>216017.19</v>
      </c>
      <c r="G30" s="25">
        <f>F30/3</f>
        <v>72005.73</v>
      </c>
      <c r="H30" s="25">
        <f t="shared" si="1"/>
        <v>288022.92</v>
      </c>
      <c r="I30" s="4">
        <f t="shared" si="0"/>
        <v>17222898.261666667</v>
      </c>
      <c r="J30" s="8"/>
    </row>
    <row r="31" spans="1:10" ht="12.75" customHeight="1" x14ac:dyDescent="0.3">
      <c r="A31" s="16" t="s">
        <v>8</v>
      </c>
      <c r="B31" s="15" t="s">
        <v>9</v>
      </c>
      <c r="C31" s="15" t="s">
        <v>299</v>
      </c>
      <c r="D31" s="15" t="s">
        <v>54</v>
      </c>
      <c r="E31" s="17">
        <v>1543279.33</v>
      </c>
      <c r="F31" s="17">
        <v>1232462.8700000001</v>
      </c>
      <c r="G31" s="25">
        <f>F31/3</f>
        <v>410820.95666666672</v>
      </c>
      <c r="H31" s="25">
        <f t="shared" si="1"/>
        <v>1643283.8266666669</v>
      </c>
      <c r="I31" s="4">
        <f t="shared" si="0"/>
        <v>18866182.088333335</v>
      </c>
      <c r="J31" s="38"/>
    </row>
    <row r="32" spans="1:10" ht="12.75" customHeight="1" x14ac:dyDescent="0.3">
      <c r="A32" s="16" t="s">
        <v>24</v>
      </c>
      <c r="B32" s="15" t="s">
        <v>308</v>
      </c>
      <c r="C32" s="15" t="s">
        <v>309</v>
      </c>
      <c r="D32" s="15" t="s">
        <v>310</v>
      </c>
      <c r="E32" s="17">
        <v>1463505.47</v>
      </c>
      <c r="F32" s="17">
        <v>1168755.47</v>
      </c>
      <c r="G32" s="25">
        <f>F32/3</f>
        <v>389585.15666666668</v>
      </c>
      <c r="H32" s="25">
        <f t="shared" si="1"/>
        <v>1558340.6266666667</v>
      </c>
      <c r="I32" s="4">
        <f t="shared" si="0"/>
        <v>20424522.715</v>
      </c>
      <c r="J32" s="8"/>
    </row>
    <row r="33" spans="1:10" ht="12.75" customHeight="1" x14ac:dyDescent="0.3">
      <c r="A33" s="16" t="s">
        <v>39</v>
      </c>
      <c r="B33" s="15" t="s">
        <v>102</v>
      </c>
      <c r="C33" s="15" t="s">
        <v>103</v>
      </c>
      <c r="D33" s="15" t="s">
        <v>265</v>
      </c>
      <c r="E33" s="17">
        <v>1569242.46</v>
      </c>
      <c r="F33" s="17">
        <v>1253197.03</v>
      </c>
      <c r="G33" s="25">
        <f>F33/3</f>
        <v>417732.34333333332</v>
      </c>
      <c r="H33" s="25">
        <f t="shared" si="1"/>
        <v>1670929.3733333333</v>
      </c>
      <c r="I33" s="18">
        <f t="shared" si="0"/>
        <v>22095452.088333335</v>
      </c>
      <c r="J33" s="8"/>
    </row>
    <row r="34" spans="1:10" ht="12.75" customHeight="1" x14ac:dyDescent="0.3">
      <c r="A34" s="41"/>
      <c r="B34" s="41"/>
      <c r="C34" s="41"/>
      <c r="D34" s="29" t="s">
        <v>112</v>
      </c>
      <c r="E34" s="41"/>
      <c r="F34" s="41"/>
      <c r="G34" s="41"/>
      <c r="H34" s="19">
        <f>SUM(H24:H33)</f>
        <v>10898411.949999999</v>
      </c>
      <c r="I34" s="41"/>
    </row>
  </sheetData>
  <sortState ref="A4:I33">
    <sortCondition sortBy="cellColor" ref="A4:A33" dxfId="8"/>
  </sortState>
  <conditionalFormatting sqref="F3">
    <cfRule type="cellIs" dxfId="7" priority="2" stopIfTrue="1" operator="equal">
      <formula>0</formula>
    </cfRule>
  </conditionalFormatting>
  <conditionalFormatting sqref="G3">
    <cfRule type="cellIs" dxfId="6" priority="1" stopIfTrue="1" operator="equal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A8E3C-28B6-4899-A89F-14F3AEA343A9}">
  <sheetPr>
    <pageSetUpPr fitToPage="1"/>
  </sheetPr>
  <dimension ref="A2:J20"/>
  <sheetViews>
    <sheetView workbookViewId="0">
      <selection activeCell="I27" sqref="I27"/>
    </sheetView>
  </sheetViews>
  <sheetFormatPr defaultRowHeight="14.4" x14ac:dyDescent="0.3"/>
  <cols>
    <col min="2" max="2" width="12.6640625" customWidth="1"/>
    <col min="3" max="3" width="29.33203125" customWidth="1"/>
    <col min="4" max="4" width="28.109375" customWidth="1"/>
    <col min="5" max="5" width="13.88671875" hidden="1" customWidth="1"/>
    <col min="6" max="6" width="14.88671875" hidden="1" customWidth="1"/>
    <col min="7" max="7" width="12.5546875" hidden="1" customWidth="1"/>
    <col min="8" max="8" width="12.44140625" customWidth="1"/>
    <col min="9" max="9" width="12.33203125" customWidth="1"/>
  </cols>
  <sheetData>
    <row r="2" spans="1:10" ht="15" thickBot="1" x14ac:dyDescent="0.35">
      <c r="A2" s="24" t="s">
        <v>350</v>
      </c>
      <c r="B2" s="24"/>
    </row>
    <row r="3" spans="1:10" ht="51.75" customHeight="1" thickBot="1" x14ac:dyDescent="0.35">
      <c r="A3" s="9" t="s">
        <v>105</v>
      </c>
      <c r="B3" s="10" t="s">
        <v>106</v>
      </c>
      <c r="C3" s="11" t="s">
        <v>107</v>
      </c>
      <c r="D3" s="11" t="s">
        <v>108</v>
      </c>
      <c r="E3" s="12" t="s">
        <v>109</v>
      </c>
      <c r="F3" s="12" t="s">
        <v>110</v>
      </c>
      <c r="G3" s="21" t="s">
        <v>114</v>
      </c>
      <c r="H3" s="12" t="s">
        <v>110</v>
      </c>
      <c r="I3" s="22" t="s">
        <v>115</v>
      </c>
    </row>
    <row r="4" spans="1:10" ht="12.75" customHeight="1" x14ac:dyDescent="0.3">
      <c r="A4" s="1" t="s">
        <v>0</v>
      </c>
      <c r="B4" s="3" t="s">
        <v>1</v>
      </c>
      <c r="C4" s="3" t="s">
        <v>320</v>
      </c>
      <c r="D4" s="3" t="s">
        <v>321</v>
      </c>
      <c r="E4" s="4">
        <v>969158.34</v>
      </c>
      <c r="F4" s="7">
        <f>E4*1.1*0.25</f>
        <v>266518.54350000003</v>
      </c>
      <c r="G4" s="4">
        <f>F4/25*7.5</f>
        <v>79955.563050000012</v>
      </c>
      <c r="H4" s="23">
        <f>F4+G4</f>
        <v>346474.10655000003</v>
      </c>
      <c r="I4" s="4">
        <f>H4</f>
        <v>346474.10655000003</v>
      </c>
      <c r="J4" s="8"/>
    </row>
    <row r="5" spans="1:10" ht="12.75" customHeight="1" x14ac:dyDescent="0.3">
      <c r="A5" s="1" t="s">
        <v>24</v>
      </c>
      <c r="B5" s="3" t="s">
        <v>191</v>
      </c>
      <c r="C5" s="3" t="s">
        <v>322</v>
      </c>
      <c r="D5" s="3" t="s">
        <v>54</v>
      </c>
      <c r="E5" s="4">
        <v>759331.97</v>
      </c>
      <c r="F5" s="7">
        <f>E5*1.1*0.5</f>
        <v>417632.58350000001</v>
      </c>
      <c r="G5" s="4">
        <f>F5/50*15</f>
        <v>125289.77505</v>
      </c>
      <c r="H5" s="23">
        <f>F5+G5</f>
        <v>542922.35855</v>
      </c>
      <c r="I5" s="4">
        <f t="shared" ref="I5:I19" si="0">I4+H5</f>
        <v>889396.46510000003</v>
      </c>
      <c r="J5" s="43"/>
    </row>
    <row r="6" spans="1:10" ht="12.75" customHeight="1" x14ac:dyDescent="0.3">
      <c r="A6" s="1" t="s">
        <v>8</v>
      </c>
      <c r="B6" s="3" t="s">
        <v>169</v>
      </c>
      <c r="C6" s="3" t="s">
        <v>323</v>
      </c>
      <c r="D6" s="31" t="s">
        <v>324</v>
      </c>
      <c r="E6" s="4">
        <v>1982839.51</v>
      </c>
      <c r="F6" s="7">
        <f>E6*1.1*0.5*0.8</f>
        <v>872449.3844000001</v>
      </c>
      <c r="G6" s="4">
        <f>F6/50*15</f>
        <v>261734.81532000002</v>
      </c>
      <c r="H6" s="23">
        <f>F6+G6</f>
        <v>1134184.1997200001</v>
      </c>
      <c r="I6" s="4">
        <f t="shared" si="0"/>
        <v>2023580.6648200001</v>
      </c>
      <c r="J6" s="8"/>
    </row>
    <row r="7" spans="1:10" ht="12.75" customHeight="1" x14ac:dyDescent="0.3">
      <c r="A7" s="1" t="s">
        <v>15</v>
      </c>
      <c r="B7" s="3" t="s">
        <v>16</v>
      </c>
      <c r="C7" s="3" t="s">
        <v>325</v>
      </c>
      <c r="D7" s="31" t="s">
        <v>54</v>
      </c>
      <c r="E7" s="4">
        <v>1080995.24</v>
      </c>
      <c r="F7" s="4">
        <v>458341.98</v>
      </c>
      <c r="G7" s="4"/>
      <c r="H7" s="23">
        <f>F7</f>
        <v>458341.98</v>
      </c>
      <c r="I7" s="4">
        <f t="shared" si="0"/>
        <v>2481922.64482</v>
      </c>
      <c r="J7" s="8"/>
    </row>
    <row r="8" spans="1:10" ht="12.75" customHeight="1" x14ac:dyDescent="0.3">
      <c r="A8" s="1" t="s">
        <v>0</v>
      </c>
      <c r="B8" s="3" t="s">
        <v>327</v>
      </c>
      <c r="C8" s="3" t="s">
        <v>328</v>
      </c>
      <c r="D8" s="31" t="s">
        <v>329</v>
      </c>
      <c r="E8" s="4">
        <v>489068.24</v>
      </c>
      <c r="F8" s="4">
        <f>E8*0.4</f>
        <v>195627.296</v>
      </c>
      <c r="G8" s="4"/>
      <c r="H8" s="23">
        <f>F8</f>
        <v>195627.296</v>
      </c>
      <c r="I8" s="4">
        <f t="shared" si="0"/>
        <v>2677549.9408200001</v>
      </c>
      <c r="J8" s="8"/>
    </row>
    <row r="9" spans="1:10" ht="12.75" customHeight="1" x14ac:dyDescent="0.3">
      <c r="A9" s="1" t="s">
        <v>15</v>
      </c>
      <c r="B9" s="3" t="s">
        <v>21</v>
      </c>
      <c r="C9" s="3" t="s">
        <v>330</v>
      </c>
      <c r="D9" s="31" t="s">
        <v>331</v>
      </c>
      <c r="E9" s="4">
        <v>285583.31</v>
      </c>
      <c r="F9" s="4">
        <f>E9*0.4</f>
        <v>114233.32400000001</v>
      </c>
      <c r="G9" s="4"/>
      <c r="H9" s="23">
        <f>F9</f>
        <v>114233.32400000001</v>
      </c>
      <c r="I9" s="4">
        <f t="shared" si="0"/>
        <v>2791783.2648200002</v>
      </c>
      <c r="J9" s="8"/>
    </row>
    <row r="10" spans="1:10" ht="12.75" customHeight="1" x14ac:dyDescent="0.3">
      <c r="A10" s="1" t="s">
        <v>8</v>
      </c>
      <c r="B10" s="3" t="s">
        <v>332</v>
      </c>
      <c r="C10" s="3" t="s">
        <v>333</v>
      </c>
      <c r="D10" s="3" t="s">
        <v>334</v>
      </c>
      <c r="E10" s="4">
        <v>266887.5</v>
      </c>
      <c r="F10" s="4">
        <v>129173.55</v>
      </c>
      <c r="G10" s="4"/>
      <c r="H10" s="4">
        <f>F10+G10</f>
        <v>129173.55</v>
      </c>
      <c r="I10" s="4">
        <f t="shared" si="0"/>
        <v>2920956.81482</v>
      </c>
      <c r="J10" s="8"/>
    </row>
    <row r="11" spans="1:10" ht="12.75" customHeight="1" x14ac:dyDescent="0.3">
      <c r="A11" s="1" t="s">
        <v>8</v>
      </c>
      <c r="B11" s="3" t="s">
        <v>335</v>
      </c>
      <c r="C11" s="3" t="s">
        <v>336</v>
      </c>
      <c r="D11" s="3" t="s">
        <v>176</v>
      </c>
      <c r="E11" s="4">
        <v>1222455.2</v>
      </c>
      <c r="F11" s="7">
        <f>E11*0.8</f>
        <v>977964.16</v>
      </c>
      <c r="G11" s="4"/>
      <c r="H11" s="4">
        <f>F11</f>
        <v>977964.16</v>
      </c>
      <c r="I11" s="4">
        <f t="shared" si="0"/>
        <v>3898920.9748200001</v>
      </c>
      <c r="J11" s="8"/>
    </row>
    <row r="12" spans="1:10" ht="12.75" customHeight="1" x14ac:dyDescent="0.3">
      <c r="A12" s="1" t="s">
        <v>0</v>
      </c>
      <c r="B12" s="2" t="s">
        <v>57</v>
      </c>
      <c r="C12" s="3" t="s">
        <v>338</v>
      </c>
      <c r="D12" s="3" t="s">
        <v>339</v>
      </c>
      <c r="E12" s="4">
        <v>614536</v>
      </c>
      <c r="F12" s="7">
        <f>E12*1.1*0.6</f>
        <v>405593.76000000007</v>
      </c>
      <c r="G12" s="4">
        <f>F12/3</f>
        <v>135197.92000000001</v>
      </c>
      <c r="H12" s="23">
        <f>F12+G12</f>
        <v>540791.68000000005</v>
      </c>
      <c r="I12" s="4">
        <f t="shared" si="0"/>
        <v>4439712.6548199998</v>
      </c>
      <c r="J12" s="8"/>
    </row>
    <row r="13" spans="1:10" ht="12.75" customHeight="1" x14ac:dyDescent="0.3">
      <c r="A13" s="1" t="s">
        <v>8</v>
      </c>
      <c r="B13" s="3" t="s">
        <v>9</v>
      </c>
      <c r="C13" s="3" t="s">
        <v>340</v>
      </c>
      <c r="D13" s="3" t="s">
        <v>341</v>
      </c>
      <c r="E13" s="4">
        <v>1392263.94</v>
      </c>
      <c r="F13" s="7">
        <f>E13*1.1*0.6</f>
        <v>918894.20039999997</v>
      </c>
      <c r="G13" s="4">
        <f>F13/3</f>
        <v>306298.06679999997</v>
      </c>
      <c r="H13" s="23">
        <f>F13+G13</f>
        <v>1225192.2671999999</v>
      </c>
      <c r="I13" s="4">
        <f t="shared" si="0"/>
        <v>5664904.9220199995</v>
      </c>
      <c r="J13" s="8"/>
    </row>
    <row r="14" spans="1:10" ht="12.75" customHeight="1" x14ac:dyDescent="0.3">
      <c r="A14" s="44" t="s">
        <v>24</v>
      </c>
      <c r="B14" s="45" t="s">
        <v>166</v>
      </c>
      <c r="C14" s="45" t="s">
        <v>167</v>
      </c>
      <c r="D14" s="46" t="s">
        <v>337</v>
      </c>
      <c r="E14" s="47">
        <v>927103.01</v>
      </c>
      <c r="F14" s="48">
        <f>E14*0.8</f>
        <v>741682.40800000005</v>
      </c>
      <c r="G14" s="47"/>
      <c r="H14" s="49">
        <f>F14</f>
        <v>741682.40800000005</v>
      </c>
      <c r="I14" s="4">
        <f t="shared" si="0"/>
        <v>6406587.3300199993</v>
      </c>
      <c r="J14" s="8"/>
    </row>
    <row r="15" spans="1:10" ht="12.75" customHeight="1" x14ac:dyDescent="0.3">
      <c r="A15" s="16" t="s">
        <v>8</v>
      </c>
      <c r="B15" s="15" t="s">
        <v>234</v>
      </c>
      <c r="C15" s="15" t="s">
        <v>342</v>
      </c>
      <c r="D15" s="42" t="s">
        <v>343</v>
      </c>
      <c r="E15" s="17">
        <v>358787.47</v>
      </c>
      <c r="F15" s="30">
        <f>E15*1.1*0.6</f>
        <v>236799.73019999999</v>
      </c>
      <c r="G15" s="17">
        <f>F15/3</f>
        <v>78933.243399999992</v>
      </c>
      <c r="H15" s="25">
        <f>F15+G15</f>
        <v>315732.97359999997</v>
      </c>
      <c r="I15" s="4">
        <f t="shared" si="0"/>
        <v>6722320.3036199994</v>
      </c>
      <c r="J15" s="8"/>
    </row>
    <row r="16" spans="1:10" ht="12.75" customHeight="1" x14ac:dyDescent="0.3">
      <c r="A16" s="16" t="s">
        <v>39</v>
      </c>
      <c r="B16" s="15" t="s">
        <v>77</v>
      </c>
      <c r="C16" s="15" t="s">
        <v>78</v>
      </c>
      <c r="D16" s="42" t="s">
        <v>319</v>
      </c>
      <c r="E16" s="17">
        <v>745763.5</v>
      </c>
      <c r="F16" s="30">
        <f>E16*1.1*0.6</f>
        <v>492203.91000000003</v>
      </c>
      <c r="G16" s="17">
        <f>F16/3</f>
        <v>164067.97</v>
      </c>
      <c r="H16" s="25">
        <f>F16+G16</f>
        <v>656271.88</v>
      </c>
      <c r="I16" s="4">
        <f t="shared" si="0"/>
        <v>7378592.1836199993</v>
      </c>
      <c r="J16" s="8"/>
    </row>
    <row r="17" spans="1:10" ht="12.75" customHeight="1" x14ac:dyDescent="0.3">
      <c r="A17" s="16" t="s">
        <v>8</v>
      </c>
      <c r="B17" s="15" t="s">
        <v>289</v>
      </c>
      <c r="C17" s="15" t="s">
        <v>290</v>
      </c>
      <c r="D17" s="42" t="s">
        <v>344</v>
      </c>
      <c r="E17" s="17">
        <v>845207.99</v>
      </c>
      <c r="F17" s="30">
        <f>E17*1.1*0.6</f>
        <v>557837.27340000006</v>
      </c>
      <c r="G17" s="17">
        <f>F17/3</f>
        <v>185945.75780000002</v>
      </c>
      <c r="H17" s="25">
        <v>742463.03</v>
      </c>
      <c r="I17" s="4">
        <f t="shared" si="0"/>
        <v>8121055.2136199996</v>
      </c>
      <c r="J17" s="8"/>
    </row>
    <row r="18" spans="1:10" ht="12.75" customHeight="1" x14ac:dyDescent="0.3">
      <c r="A18" s="16" t="s">
        <v>24</v>
      </c>
      <c r="B18" s="15" t="s">
        <v>345</v>
      </c>
      <c r="C18" s="15" t="s">
        <v>346</v>
      </c>
      <c r="D18" s="15" t="s">
        <v>347</v>
      </c>
      <c r="E18" s="17">
        <v>692490.02</v>
      </c>
      <c r="F18" s="30">
        <f>E18*1.1*0.6</f>
        <v>457043.41320000007</v>
      </c>
      <c r="G18" s="17">
        <f>F18/3</f>
        <v>152347.80440000002</v>
      </c>
      <c r="H18" s="25">
        <f>F18+G18</f>
        <v>609391.21760000009</v>
      </c>
      <c r="I18" s="4">
        <f t="shared" si="0"/>
        <v>8730446.4312199987</v>
      </c>
      <c r="J18" s="8"/>
    </row>
    <row r="19" spans="1:10" ht="12.75" customHeight="1" x14ac:dyDescent="0.3">
      <c r="A19" s="16" t="s">
        <v>0</v>
      </c>
      <c r="B19" s="15" t="s">
        <v>96</v>
      </c>
      <c r="C19" s="15" t="s">
        <v>348</v>
      </c>
      <c r="D19" s="42" t="s">
        <v>349</v>
      </c>
      <c r="E19" s="17">
        <v>874036.62</v>
      </c>
      <c r="F19" s="30">
        <f>E19*1.1*0.6</f>
        <v>576864.1692</v>
      </c>
      <c r="G19" s="17">
        <f>F19/3</f>
        <v>192288.0564</v>
      </c>
      <c r="H19" s="25">
        <f>F19+G19</f>
        <v>769152.22560000001</v>
      </c>
      <c r="I19" s="18">
        <f t="shared" si="0"/>
        <v>9499598.6568199992</v>
      </c>
      <c r="J19" s="8"/>
    </row>
    <row r="20" spans="1:10" ht="12.75" customHeight="1" x14ac:dyDescent="0.3">
      <c r="D20" s="29" t="s">
        <v>112</v>
      </c>
      <c r="H20" s="19">
        <f>SUM(H14:H19)</f>
        <v>3834693.7348000002</v>
      </c>
    </row>
  </sheetData>
  <sortState ref="A4:I19">
    <sortCondition sortBy="cellColor" ref="A4:A19" dxfId="5"/>
  </sortState>
  <conditionalFormatting sqref="G3">
    <cfRule type="cellIs" dxfId="4" priority="1" stopIfTrue="1" operator="equal">
      <formula>0</formula>
    </cfRule>
  </conditionalFormatting>
  <conditionalFormatting sqref="F3">
    <cfRule type="cellIs" dxfId="3" priority="2" stopIfTrue="1" operator="equal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9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53814-8111-45FC-812D-7FE6F493ACEA}">
  <sheetPr>
    <pageSetUpPr fitToPage="1"/>
  </sheetPr>
  <dimension ref="A2:J15"/>
  <sheetViews>
    <sheetView workbookViewId="0">
      <selection activeCell="I30" sqref="I30"/>
    </sheetView>
  </sheetViews>
  <sheetFormatPr defaultRowHeight="14.4" x14ac:dyDescent="0.3"/>
  <cols>
    <col min="1" max="1" width="5.44140625" customWidth="1"/>
    <col min="2" max="2" width="15.109375" customWidth="1"/>
    <col min="3" max="3" width="27.5546875" customWidth="1"/>
    <col min="4" max="4" width="32" customWidth="1"/>
    <col min="5" max="5" width="12.109375" hidden="1" customWidth="1"/>
    <col min="6" max="6" width="12.6640625" hidden="1" customWidth="1"/>
    <col min="7" max="7" width="11.88671875" hidden="1" customWidth="1"/>
    <col min="8" max="8" width="11.88671875" customWidth="1"/>
    <col min="9" max="9" width="14.88671875" customWidth="1"/>
  </cols>
  <sheetData>
    <row r="2" spans="1:10" ht="15" thickBot="1" x14ac:dyDescent="0.35">
      <c r="A2" s="24" t="s">
        <v>372</v>
      </c>
      <c r="B2" s="24"/>
    </row>
    <row r="3" spans="1:10" ht="51.75" customHeight="1" thickBot="1" x14ac:dyDescent="0.35">
      <c r="A3" s="9" t="s">
        <v>105</v>
      </c>
      <c r="B3" s="10" t="s">
        <v>106</v>
      </c>
      <c r="C3" s="11" t="s">
        <v>107</v>
      </c>
      <c r="D3" s="11" t="s">
        <v>108</v>
      </c>
      <c r="E3" s="12" t="s">
        <v>109</v>
      </c>
      <c r="F3" s="12" t="s">
        <v>110</v>
      </c>
      <c r="G3" s="21" t="s">
        <v>114</v>
      </c>
      <c r="H3" s="12" t="s">
        <v>194</v>
      </c>
      <c r="I3" s="22" t="s">
        <v>115</v>
      </c>
      <c r="J3" s="5"/>
    </row>
    <row r="4" spans="1:10" ht="12.75" customHeight="1" x14ac:dyDescent="0.3">
      <c r="A4" s="1" t="s">
        <v>8</v>
      </c>
      <c r="B4" s="3" t="s">
        <v>12</v>
      </c>
      <c r="C4" s="3" t="s">
        <v>351</v>
      </c>
      <c r="D4" s="3" t="s">
        <v>352</v>
      </c>
      <c r="E4" s="4">
        <v>538131.80000000005</v>
      </c>
      <c r="F4" s="7">
        <f>E4*0.4</f>
        <v>215252.72000000003</v>
      </c>
      <c r="G4" s="4"/>
      <c r="H4" s="23">
        <f t="shared" ref="H4:H10" si="0">F4</f>
        <v>215252.72000000003</v>
      </c>
      <c r="I4" s="4">
        <f>H4</f>
        <v>215252.72000000003</v>
      </c>
      <c r="J4" s="8"/>
    </row>
    <row r="5" spans="1:10" ht="12.75" customHeight="1" x14ac:dyDescent="0.3">
      <c r="A5" s="1" t="s">
        <v>24</v>
      </c>
      <c r="B5" s="3" t="s">
        <v>353</v>
      </c>
      <c r="C5" s="3" t="s">
        <v>354</v>
      </c>
      <c r="D5" s="3" t="s">
        <v>355</v>
      </c>
      <c r="E5" s="4">
        <v>567255.67000000004</v>
      </c>
      <c r="F5" s="7">
        <f>E5*0.4</f>
        <v>226902.26800000004</v>
      </c>
      <c r="G5" s="4"/>
      <c r="H5" s="23">
        <f t="shared" si="0"/>
        <v>226902.26800000004</v>
      </c>
      <c r="I5" s="4">
        <f>I4+H5</f>
        <v>442154.98800000007</v>
      </c>
      <c r="J5" s="8"/>
    </row>
    <row r="6" spans="1:10" ht="12.75" customHeight="1" x14ac:dyDescent="0.3">
      <c r="A6" s="1" t="s">
        <v>39</v>
      </c>
      <c r="B6" s="3" t="s">
        <v>356</v>
      </c>
      <c r="C6" s="3" t="s">
        <v>357</v>
      </c>
      <c r="D6" s="3" t="s">
        <v>358</v>
      </c>
      <c r="E6" s="4">
        <v>146507.85999999999</v>
      </c>
      <c r="F6" s="7">
        <f>E6*0.4</f>
        <v>58603.144</v>
      </c>
      <c r="G6" s="4"/>
      <c r="H6" s="23">
        <f t="shared" si="0"/>
        <v>58603.144</v>
      </c>
      <c r="I6" s="4">
        <f t="shared" ref="I6:I14" si="1">I5+H6</f>
        <v>500758.1320000001</v>
      </c>
      <c r="J6" s="8"/>
    </row>
    <row r="7" spans="1:10" ht="12.75" customHeight="1" x14ac:dyDescent="0.3">
      <c r="A7" s="1" t="s">
        <v>15</v>
      </c>
      <c r="B7" s="3" t="s">
        <v>359</v>
      </c>
      <c r="C7" s="3" t="s">
        <v>360</v>
      </c>
      <c r="D7" s="31" t="s">
        <v>361</v>
      </c>
      <c r="E7" s="4">
        <v>556807.1</v>
      </c>
      <c r="F7" s="4">
        <f>E7*0.4</f>
        <v>222722.84</v>
      </c>
      <c r="G7" s="4"/>
      <c r="H7" s="23">
        <f t="shared" si="0"/>
        <v>222722.84</v>
      </c>
      <c r="I7" s="4">
        <f t="shared" si="1"/>
        <v>723480.97200000007</v>
      </c>
      <c r="J7" s="8"/>
    </row>
    <row r="8" spans="1:10" ht="12.75" customHeight="1" x14ac:dyDescent="0.3">
      <c r="A8" s="1" t="s">
        <v>24</v>
      </c>
      <c r="B8" s="3" t="s">
        <v>231</v>
      </c>
      <c r="C8" s="3" t="s">
        <v>362</v>
      </c>
      <c r="D8" s="3" t="s">
        <v>363</v>
      </c>
      <c r="E8" s="4">
        <v>220853</v>
      </c>
      <c r="F8" s="7">
        <f>E8*0.6</f>
        <v>132511.79999999999</v>
      </c>
      <c r="G8" s="4"/>
      <c r="H8" s="23">
        <f t="shared" si="0"/>
        <v>132511.79999999999</v>
      </c>
      <c r="I8" s="4">
        <f t="shared" si="1"/>
        <v>855992.77200000011</v>
      </c>
      <c r="J8" s="8"/>
    </row>
    <row r="9" spans="1:10" ht="12.75" customHeight="1" x14ac:dyDescent="0.3">
      <c r="A9" s="1" t="s">
        <v>15</v>
      </c>
      <c r="B9" s="3" t="s">
        <v>130</v>
      </c>
      <c r="C9" s="3" t="s">
        <v>364</v>
      </c>
      <c r="D9" s="3" t="s">
        <v>365</v>
      </c>
      <c r="E9" s="4">
        <v>270018.5</v>
      </c>
      <c r="F9" s="7">
        <f>E9*0.8</f>
        <v>216014.80000000002</v>
      </c>
      <c r="G9" s="4"/>
      <c r="H9" s="23">
        <f t="shared" si="0"/>
        <v>216014.80000000002</v>
      </c>
      <c r="I9" s="4">
        <f t="shared" si="1"/>
        <v>1072007.5720000002</v>
      </c>
      <c r="J9" s="5"/>
    </row>
    <row r="10" spans="1:10" ht="12.75" customHeight="1" x14ac:dyDescent="0.3">
      <c r="A10" s="1" t="s">
        <v>8</v>
      </c>
      <c r="B10" s="3" t="s">
        <v>326</v>
      </c>
      <c r="C10" s="3" t="s">
        <v>366</v>
      </c>
      <c r="D10" s="31" t="s">
        <v>367</v>
      </c>
      <c r="E10" s="4">
        <v>176288.35</v>
      </c>
      <c r="F10" s="4">
        <f>E10*0.4</f>
        <v>70515.340000000011</v>
      </c>
      <c r="G10" s="4"/>
      <c r="H10" s="23">
        <f t="shared" si="0"/>
        <v>70515.340000000011</v>
      </c>
      <c r="I10" s="4">
        <f t="shared" si="1"/>
        <v>1142522.9120000002</v>
      </c>
      <c r="J10" s="8"/>
    </row>
    <row r="11" spans="1:10" ht="12.75" customHeight="1" x14ac:dyDescent="0.3">
      <c r="A11" s="1" t="s">
        <v>24</v>
      </c>
      <c r="B11" s="3" t="s">
        <v>231</v>
      </c>
      <c r="C11" s="3" t="s">
        <v>368</v>
      </c>
      <c r="D11" s="3" t="s">
        <v>369</v>
      </c>
      <c r="E11" s="4">
        <v>1545029.33</v>
      </c>
      <c r="F11" s="7">
        <f>E11*1.1*0.6</f>
        <v>1019719.3578000001</v>
      </c>
      <c r="G11" s="4">
        <f>F11/3</f>
        <v>339906.45260000002</v>
      </c>
      <c r="H11" s="23">
        <f>F11+G11</f>
        <v>1359625.8104000001</v>
      </c>
      <c r="I11" s="4">
        <f t="shared" si="1"/>
        <v>2502148.7224000003</v>
      </c>
      <c r="J11" s="5"/>
    </row>
    <row r="12" spans="1:10" ht="12.75" customHeight="1" x14ac:dyDescent="0.3">
      <c r="A12" s="1" t="s">
        <v>8</v>
      </c>
      <c r="B12" s="3" t="s">
        <v>12</v>
      </c>
      <c r="C12" s="3" t="s">
        <v>351</v>
      </c>
      <c r="D12" s="3" t="s">
        <v>352</v>
      </c>
      <c r="E12" s="4">
        <v>312578.11</v>
      </c>
      <c r="F12" s="7">
        <f>E12*0.8</f>
        <v>250062.48800000001</v>
      </c>
      <c r="G12" s="4"/>
      <c r="H12" s="4">
        <f>F12</f>
        <v>250062.48800000001</v>
      </c>
      <c r="I12" s="4">
        <f t="shared" si="1"/>
        <v>2752211.2104000002</v>
      </c>
      <c r="J12" s="5"/>
    </row>
    <row r="13" spans="1:10" ht="12.75" customHeight="1" x14ac:dyDescent="0.3">
      <c r="A13" s="1" t="s">
        <v>15</v>
      </c>
      <c r="B13" s="3" t="s">
        <v>130</v>
      </c>
      <c r="C13" s="3" t="s">
        <v>364</v>
      </c>
      <c r="D13" s="3" t="s">
        <v>365</v>
      </c>
      <c r="E13" s="4">
        <v>270018.5</v>
      </c>
      <c r="F13" s="7">
        <f>E13*0.8</f>
        <v>216014.80000000002</v>
      </c>
      <c r="G13" s="4"/>
      <c r="H13" s="4">
        <f>F13</f>
        <v>216014.80000000002</v>
      </c>
      <c r="I13" s="4">
        <f t="shared" si="1"/>
        <v>2968226.0104</v>
      </c>
      <c r="J13" s="5"/>
    </row>
    <row r="14" spans="1:10" ht="12.75" customHeight="1" x14ac:dyDescent="0.3">
      <c r="A14" s="44" t="s">
        <v>24</v>
      </c>
      <c r="B14" s="45" t="s">
        <v>157</v>
      </c>
      <c r="C14" s="45" t="s">
        <v>370</v>
      </c>
      <c r="D14" s="46" t="s">
        <v>371</v>
      </c>
      <c r="E14" s="47">
        <v>374503.06</v>
      </c>
      <c r="F14" s="48">
        <f>E14*0.8</f>
        <v>299602.44800000003</v>
      </c>
      <c r="G14" s="47"/>
      <c r="H14" s="49">
        <f>F14</f>
        <v>299602.44800000003</v>
      </c>
      <c r="I14" s="18">
        <f t="shared" si="1"/>
        <v>3267828.4583999999</v>
      </c>
      <c r="J14" s="5"/>
    </row>
    <row r="15" spans="1:10" x14ac:dyDescent="0.3">
      <c r="A15" s="41"/>
      <c r="B15" s="41"/>
      <c r="C15" s="41"/>
      <c r="D15" s="29" t="s">
        <v>112</v>
      </c>
      <c r="E15" s="41"/>
      <c r="F15" s="41"/>
      <c r="G15" s="41"/>
      <c r="H15" s="19">
        <f>H14</f>
        <v>299602.44800000003</v>
      </c>
      <c r="I15" s="41"/>
    </row>
  </sheetData>
  <sortState ref="A4:I14">
    <sortCondition sortBy="cellColor" ref="A4:A14" dxfId="2"/>
  </sortState>
  <conditionalFormatting sqref="G3">
    <cfRule type="cellIs" dxfId="1" priority="1" stopIfTrue="1" operator="equal">
      <formula>0</formula>
    </cfRule>
  </conditionalFormatting>
  <conditionalFormatting sqref="F3">
    <cfRule type="cellIs" dxfId="0" priority="2" stopIfTrue="1" operator="equal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9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A2DEB3C481334988283605DB6AF619" ma:contentTypeVersion="0" ma:contentTypeDescription="Een nieuw document maken." ma:contentTypeScope="" ma:versionID="6883c4f946809bd21467fac16a470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E842C2-8BDA-423C-802A-059110D499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DCFE20F-0514-4632-B12E-AE824DBE6C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BE6F1C-E8D4-4509-9271-B9F1F6C17942}">
  <ds:schemaRefs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2013</vt:lpstr>
      <vt:lpstr>2014</vt:lpstr>
      <vt:lpstr>2015</vt:lpstr>
      <vt:lpstr>2016</vt:lpstr>
      <vt:lpstr>2017</vt:lpstr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Win, Karin</dc:creator>
  <cp:lastModifiedBy>D'Hanis, Denis</cp:lastModifiedBy>
  <cp:lastPrinted>2019-01-10T15:27:19Z</cp:lastPrinted>
  <dcterms:created xsi:type="dcterms:W3CDTF">2019-01-02T10:28:46Z</dcterms:created>
  <dcterms:modified xsi:type="dcterms:W3CDTF">2019-01-11T08:18:23Z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0x010100E5A2DEB3C481334988283605DB6AF619</vt:lpwstr>
  </property>
</Properties>
</file>