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8_{153D3343-BE5B-4BF5-A8A9-3D7CC55BC093}" xr6:coauthVersionLast="31" xr6:coauthVersionMax="31" xr10:uidLastSave="{00000000-0000-0000-0000-000000000000}"/>
  <bookViews>
    <workbookView xWindow="0" yWindow="0" windowWidth="28800" windowHeight="14232" xr2:uid="{00000000-000D-0000-FFFF-FFFF00000000}"/>
  </bookViews>
  <sheets>
    <sheet name="Bourgeois" sheetId="19" r:id="rId1"/>
    <sheet name="Tommelein" sheetId="11" r:id="rId2"/>
    <sheet name="Homans" sheetId="20" r:id="rId3"/>
    <sheet name="Weyts" sheetId="18" r:id="rId4"/>
    <sheet name="Vandeurzen" sheetId="13" r:id="rId5"/>
    <sheet name="Muyters" sheetId="6" r:id="rId6"/>
    <sheet name="Schauvliege" sheetId="8" r:id="rId7"/>
  </sheets>
  <definedNames>
    <definedName name="_xlnm.Print_Area" localSheetId="0">Bourgeois!$A$1:$D$30</definedName>
  </definedNames>
  <calcPr calcId="179017"/>
</workbook>
</file>

<file path=xl/calcChain.xml><?xml version="1.0" encoding="utf-8"?>
<calcChain xmlns="http://schemas.openxmlformats.org/spreadsheetml/2006/main">
  <c r="C18" i="20" l="1"/>
  <c r="C20" i="20" s="1"/>
  <c r="C9" i="20"/>
  <c r="C11" i="20" s="1"/>
  <c r="C33" i="6" l="1"/>
  <c r="C30" i="6"/>
  <c r="C24" i="6"/>
  <c r="C35" i="6" l="1"/>
  <c r="C16" i="19"/>
  <c r="C12" i="19" l="1"/>
  <c r="C20" i="19" l="1"/>
  <c r="C28" i="8"/>
  <c r="C24" i="8"/>
  <c r="C19" i="8"/>
  <c r="C15" i="8"/>
  <c r="C30" i="8" l="1"/>
  <c r="C10" i="6"/>
  <c r="C18" i="6" s="1"/>
  <c r="C56" i="13"/>
  <c r="C71" i="13"/>
  <c r="C64" i="13"/>
  <c r="C31" i="13"/>
  <c r="C27" i="13"/>
  <c r="C20" i="13"/>
  <c r="C14" i="13"/>
  <c r="C10" i="13"/>
  <c r="C19" i="18"/>
  <c r="C27" i="18"/>
  <c r="C73" i="13" l="1"/>
  <c r="C33" i="13"/>
  <c r="C10" i="11" l="1"/>
  <c r="C17" i="11" s="1"/>
  <c r="C49" i="13" l="1"/>
  <c r="C42" i="13"/>
  <c r="C58" i="13" l="1"/>
  <c r="C14" i="18"/>
  <c r="C9" i="18"/>
  <c r="C21" i="18" s="1"/>
  <c r="C9" i="8" l="1"/>
</calcChain>
</file>

<file path=xl/sharedStrings.xml><?xml version="1.0" encoding="utf-8"?>
<sst xmlns="http://schemas.openxmlformats.org/spreadsheetml/2006/main" count="255" uniqueCount="131">
  <si>
    <t>Zorgverleners</t>
  </si>
  <si>
    <t>totaal</t>
  </si>
  <si>
    <t>TOTAAL</t>
  </si>
  <si>
    <t>Grote Werven</t>
  </si>
  <si>
    <t>onderwerp</t>
  </si>
  <si>
    <t>publicatie</t>
  </si>
  <si>
    <t>bedrag
(excl. BTW)</t>
  </si>
  <si>
    <t>doelstellingen / evaluatie</t>
  </si>
  <si>
    <t>Beleidsdomein Werk en Sociale Economie (WSE)</t>
  </si>
  <si>
    <t>Beleidsdomein Mobiliteit en Openbare Werken (MOW)</t>
  </si>
  <si>
    <t>Beleidsdomein Welzijn, Volksgezondheid en Gezin (WVG)</t>
  </si>
  <si>
    <t>Agentschap Wegen en Verkeer</t>
  </si>
  <si>
    <t>Departement WVG</t>
  </si>
  <si>
    <t>Facebook setup fee</t>
  </si>
  <si>
    <t>Zorg en Gezondheid</t>
  </si>
  <si>
    <t>YouTube setup fee</t>
  </si>
  <si>
    <t>Vlaams Energieagentschap</t>
  </si>
  <si>
    <t>Bijlage 1</t>
  </si>
  <si>
    <t>Uitgaven in 2017 - Bart TOMMELEIN</t>
  </si>
  <si>
    <t>Uitgaven in 2017 - Ben WEYTS</t>
  </si>
  <si>
    <t>Uitgaven in 2017 - Jo VANDEURZEN</t>
  </si>
  <si>
    <t>Uitgaven in 2017 - Philippe MUYTERS</t>
  </si>
  <si>
    <t>Uitgaven in 2017 - Joke SCHAUVLIEGE</t>
  </si>
  <si>
    <t>Internet</t>
  </si>
  <si>
    <t>Facebook management fee</t>
  </si>
  <si>
    <t>Energiewijs</t>
  </si>
  <si>
    <t>BENOveren</t>
  </si>
  <si>
    <t>Beleidsdomein Omgeving (OMG)</t>
  </si>
  <si>
    <t>YouTube management fee</t>
  </si>
  <si>
    <t>Partnerrelaties</t>
  </si>
  <si>
    <t>Facebook management fee september</t>
  </si>
  <si>
    <t>Facebookcampagne Weliswaar</t>
  </si>
  <si>
    <t>Vertrouwenspersoon in de jeugdhulp</t>
  </si>
  <si>
    <t>Kind en Gezin</t>
  </si>
  <si>
    <t>Google SEA setup fee</t>
  </si>
  <si>
    <t>Assistentiewoningen</t>
  </si>
  <si>
    <t>Google SEA management fee (10 md)</t>
  </si>
  <si>
    <t>Vaccinatie Zwangere Vrouwen</t>
  </si>
  <si>
    <t>Google SEA management fee</t>
  </si>
  <si>
    <t>CRO</t>
  </si>
  <si>
    <t>SEO</t>
  </si>
  <si>
    <t>Magazine-Peuter</t>
  </si>
  <si>
    <t>Zwangerschapsmagazine</t>
  </si>
  <si>
    <t>VDAB-CLA</t>
  </si>
  <si>
    <t>Discriminatie op het Werk</t>
  </si>
  <si>
    <t>European Employers Day</t>
  </si>
  <si>
    <t>Native project</t>
  </si>
  <si>
    <t>Werkgelegenheid integratie Libelle</t>
  </si>
  <si>
    <t>YouTube management fee oktober</t>
  </si>
  <si>
    <t>Management fee</t>
  </si>
  <si>
    <t>Ik beken</t>
  </si>
  <si>
    <t>Glyfosaatverbod</t>
  </si>
  <si>
    <t>Kwaliteit zwemwater</t>
  </si>
  <si>
    <t>Mijn gifvrije tuin</t>
  </si>
  <si>
    <t>Opening Neerslagradartoren Houthalen-Helchteren</t>
  </si>
  <si>
    <t>Uitgaven in 2017 - Geert Bourgeois</t>
  </si>
  <si>
    <t>Beleidsdomein internationaal Vlaanderen (iV)</t>
  </si>
  <si>
    <t>Vlaams Agentschap voor Internationaal Ondernemen / Flanders Investment and Trade (FIT)</t>
  </si>
  <si>
    <t>Digitale promotie Leeuw van de Export</t>
  </si>
  <si>
    <t>digitale mediumcampagne in 'splash' + nieuwsbrieven (Roularta Media)</t>
  </si>
  <si>
    <t>digitale campagne Tijd.be ROS 'billboard'  + nieuwsbrieven (Trustmedia)</t>
  </si>
  <si>
    <t>digitale campagne VOKA websites + nieuwsbrieven (Voka)</t>
  </si>
  <si>
    <t xml:space="preserve">FIT tekende een zo volledig mogelijk digitaal communicatietraject uit voor zijn belangrijkste Trade-event op jaarbasis : de Leeuw van de Export. Doelstelling: de Leeuw bekend maken bij zo veel mogelijk internationaal actieve bedrijven in Vlaanderen; met bijzondere aandacht voor West-Vlaanderen, de provincie waar de award in 2017 werd uitgereikt. De award genereerde gefaseerd zeer veel traffiek op de website in heel Vlaanderen (data Google Analytics) bij zowel werving van kandidaten (april-juni), als bij werving van gasten voor het event zelf (juli-september). Extra, algemene awareness over het belang van internationaal ondernemen, met de Leeuw als kapstok, werd gezocht via een storytelling-campagen in De Tijd, 1 van de belangrijkste zakelijke kanalen. Het event zelf was een groot succes: er tekenden 600+ bedrijven present in Brugge.  </t>
  </si>
  <si>
    <t>Trophy 2017</t>
  </si>
  <si>
    <t>Sociale Media (Productie posts voor Twitter, LinkedIn en Facebook)</t>
  </si>
  <si>
    <t>E-mail invitation</t>
  </si>
  <si>
    <t xml:space="preserve">We hebben 13.869 bezoekers op de website gehad (waarvan 3344 via onze socialemediakanalen) en 4.992 mensen overtuigd om te stemmen op onze website. Alle video's samen werden 9.217 keer bekeken.
</t>
  </si>
  <si>
    <t>Trophy 2018</t>
  </si>
  <si>
    <t>Sociale Media (Productie YouTube-video's)</t>
  </si>
  <si>
    <t xml:space="preserve">We hebben 18.158 bezoekers op de website gehad (waarvan 3.102 via Trends.be en 2.630 via onze socialemediakanalen) en 10.071 mensen overtuigd om te stemmen op onze website. Alle video's samen werden 11.472 keer bekeken.
</t>
  </si>
  <si>
    <t>Agentschap Onroerend Erfgoed</t>
  </si>
  <si>
    <t>Facebookcampagne Onroerenderfgoedprijs</t>
  </si>
  <si>
    <t xml:space="preserve">Facebook Ads </t>
  </si>
  <si>
    <t xml:space="preserve">Videoproductie filmpjes erfgoedprojecten </t>
  </si>
  <si>
    <t>Facebook, LinkedIn en Youtube</t>
  </si>
  <si>
    <t>Zonnekaart : hoe geschikt is uw dak voor zonne-energie?</t>
  </si>
  <si>
    <t>Internet (facebook, Adworks)</t>
  </si>
  <si>
    <t xml:space="preserve"> Isolatiedag  november 2017</t>
  </si>
  <si>
    <t xml:space="preserve">Internet (facebook) </t>
  </si>
  <si>
    <t>Fietsen naar het werk (7 km-club): Golf 1</t>
  </si>
  <si>
    <t>Luchtvaartdag 2017</t>
  </si>
  <si>
    <t>Vlaamse Havendag 2017</t>
  </si>
  <si>
    <t xml:space="preserve"> </t>
  </si>
  <si>
    <t>Facebookcampagne 1712 kinderen/jongeren</t>
  </si>
  <si>
    <t>Facebookcampagne 1712 Oudermishandeling</t>
  </si>
  <si>
    <r>
      <rPr>
        <u/>
        <sz val="11"/>
        <color theme="1"/>
        <rFont val="Calibri"/>
        <family val="2"/>
        <scheme val="minor"/>
      </rPr>
      <t>Doel</t>
    </r>
    <r>
      <rPr>
        <sz val="11"/>
        <color theme="1"/>
        <rFont val="Calibri"/>
        <family val="2"/>
        <scheme val="minor"/>
      </rPr>
      <t xml:space="preserve">: We willen de naambekendheid van 1712 bij kinderen en jongeren verhogen. Met het uiteindelijke doel dat kinderen en jongeren meer bellen naar 1712.
</t>
    </r>
    <r>
      <rPr>
        <u/>
        <sz val="11"/>
        <color theme="1"/>
        <rFont val="Calibri"/>
        <family val="2"/>
        <scheme val="minor"/>
      </rPr>
      <t>Evaluatie</t>
    </r>
    <r>
      <rPr>
        <sz val="11"/>
        <color theme="1"/>
        <rFont val="Calibri"/>
        <family val="2"/>
        <scheme val="minor"/>
      </rPr>
      <t>: We bereikten met de Facebookcampagne heel wat kinderen en jongeren. Dit resulteerde in heel wat extra bezoekers op de kinderen- en jongerensite van 1712. Bij deze campagne werden ook andere media ingezet (redactionele aandacht Ketnet, affiches,..) waardoor moeilijk in te schatten is wat de exacte bijdrage van de Facebookcampage is.</t>
    </r>
  </si>
  <si>
    <r>
      <rPr>
        <u/>
        <sz val="11"/>
        <color theme="1"/>
        <rFont val="Calibri"/>
        <family val="2"/>
        <scheme val="minor"/>
      </rPr>
      <t>Doel</t>
    </r>
    <r>
      <rPr>
        <sz val="11"/>
        <color theme="1"/>
        <rFont val="Calibri"/>
        <family val="2"/>
        <scheme val="minor"/>
      </rPr>
      <t xml:space="preserve">: We willen de naambekendheid van 1712 bij ouderen verhogen. Daarnaast willen we de problematiek van partnergeweld bij ouderen bespreekbaar maken. Met het uiteindelijke doel dat ouderen meer bellen naar 1712.
</t>
    </r>
    <r>
      <rPr>
        <u/>
        <sz val="11"/>
        <color theme="1"/>
        <rFont val="Calibri"/>
        <family val="2"/>
        <scheme val="minor"/>
      </rPr>
      <t>Evaluatie</t>
    </r>
    <r>
      <rPr>
        <sz val="11"/>
        <color theme="1"/>
        <rFont val="Calibri"/>
        <family val="2"/>
        <scheme val="minor"/>
      </rPr>
      <t>: we kregen heel wat "likes" bij op de Facebookpagina van 1712 en heel wat ouderen klikten door naar de website van 1712. Bij de campagne werden ook andere media ingezet (TV-spot op de regionale zenders gedurende 1 maand). Het is dan ook moeilijk te becijferen wat het specifieke effect is van het Facebookgedeelte.</t>
    </r>
  </si>
  <si>
    <r>
      <rPr>
        <u/>
        <sz val="11"/>
        <color theme="1"/>
        <rFont val="Calibri"/>
        <family val="2"/>
        <scheme val="minor"/>
      </rPr>
      <t>Doel</t>
    </r>
    <r>
      <rPr>
        <sz val="11"/>
        <color theme="1"/>
        <rFont val="Calibri"/>
        <family val="2"/>
        <scheme val="minor"/>
      </rPr>
      <t xml:space="preserve">: aandacht genereren voor een gezonde partnerrelatie. Vervolg op campagne van 2016, In de campagne van 217 werd vooral de aandacht gelegd op de doorverwijzing naar hulpverlening als het niet goed gaat in een relatie.
</t>
    </r>
    <r>
      <rPr>
        <u/>
        <sz val="11"/>
        <color theme="1"/>
        <rFont val="Calibri"/>
        <family val="2"/>
        <scheme val="minor"/>
      </rPr>
      <t>Evaluatie</t>
    </r>
    <r>
      <rPr>
        <sz val="11"/>
        <color theme="1"/>
        <rFont val="Calibri"/>
        <family val="2"/>
        <scheme val="minor"/>
      </rPr>
      <t>: er kwamen heel wat likes op de Facebookpagina van Tijd voor je relatie (een stijging met 50% in 2017). Er werd ook veel doorgeklikt naar de landingswebsite van de campagne waar allerlei tips te vinden waren. De campagne gebruikte ook andere mediakanalen (radiospot, affiches, redactionale aandacht,...) waardoor het moeilijk in te schatten is wat de exacte impact is van het Facebookluik.</t>
    </r>
  </si>
  <si>
    <r>
      <rPr>
        <u/>
        <sz val="11"/>
        <color theme="1"/>
        <rFont val="Calibri"/>
        <family val="2"/>
        <scheme val="minor"/>
      </rPr>
      <t>Doel</t>
    </r>
    <r>
      <rPr>
        <sz val="11"/>
        <color theme="1"/>
        <rFont val="Calibri"/>
        <family val="2"/>
        <scheme val="minor"/>
      </rPr>
      <t xml:space="preserve">: we willen het concept van "vertrouwenspersoon" bekend maken bij jongeren die in de jeudghulp terechtkomen. 
</t>
    </r>
    <r>
      <rPr>
        <u/>
        <sz val="11"/>
        <color theme="1"/>
        <rFont val="Calibri"/>
        <family val="2"/>
        <scheme val="minor"/>
      </rPr>
      <t>Evaluatie</t>
    </r>
    <r>
      <rPr>
        <sz val="11"/>
        <color theme="1"/>
        <rFont val="Calibri"/>
        <family val="2"/>
        <scheme val="minor"/>
      </rPr>
      <t xml:space="preserve">: de campagnevideo werd verschillende keren bekeken, geliked en gedeeld. De campage hanteerde ook nog andere media (folder) waardoor de exacte impact van de sociale media-campagne moeilijk in te schatten is.
</t>
    </r>
  </si>
  <si>
    <r>
      <rPr>
        <u/>
        <sz val="11"/>
        <color theme="1"/>
        <rFont val="Calibri"/>
        <family val="2"/>
        <scheme val="minor"/>
      </rPr>
      <t>Doel</t>
    </r>
    <r>
      <rPr>
        <sz val="11"/>
        <color theme="1"/>
        <rFont val="Calibri"/>
        <family val="2"/>
        <scheme val="minor"/>
      </rPr>
      <t xml:space="preserve">: Weliswaar meer bekendheid te geven en meer volgers op Facebook te verwerven
</t>
    </r>
    <r>
      <rPr>
        <u/>
        <sz val="11"/>
        <color theme="1"/>
        <rFont val="Calibri"/>
        <family val="2"/>
        <scheme val="minor"/>
      </rPr>
      <t>Evaluatie</t>
    </r>
    <r>
      <rPr>
        <sz val="11"/>
        <color theme="1"/>
        <rFont val="Calibri"/>
        <family val="2"/>
        <scheme val="minor"/>
      </rPr>
      <t xml:space="preserve">: Door berichten te pushen in twee golven in september en oktober 2017 werden in die periode 332 extra volgers aangetrokken. 
</t>
    </r>
  </si>
  <si>
    <t xml:space="preserve">Nieuwe sorteerdoelen voor bedrijven wat betreft pmd + sensibiliseren rond sorten in bedrijven in het algemeen.
</t>
  </si>
  <si>
    <r>
      <t xml:space="preserve">Facebookadvertentie. 
</t>
    </r>
    <r>
      <rPr>
        <u/>
        <sz val="11"/>
        <color theme="1"/>
        <rFont val="Calibri"/>
        <family val="2"/>
        <scheme val="minor"/>
      </rPr>
      <t>Doelstelling</t>
    </r>
    <r>
      <rPr>
        <sz val="11"/>
        <color theme="1"/>
        <rFont val="Calibri"/>
        <family val="2"/>
        <scheme val="minor"/>
      </rPr>
      <t xml:space="preserve">: tool Mijn Gifvrije Tuin bekend maken bij het brede publiek.
</t>
    </r>
    <r>
      <rPr>
        <u/>
        <sz val="11"/>
        <color theme="1"/>
        <rFont val="Calibri"/>
        <family val="2"/>
        <scheme val="minor"/>
      </rPr>
      <t>Evaluatie</t>
    </r>
    <r>
      <rPr>
        <sz val="11"/>
        <color theme="1"/>
        <rFont val="Calibri"/>
        <family val="2"/>
        <scheme val="minor"/>
      </rPr>
      <t xml:space="preserve">: 1.092.691 mensen bereikt. De tool wordt dankzij de adverentie nu door heel veel mensen gebruikt.
</t>
    </r>
  </si>
  <si>
    <r>
      <t xml:space="preserve">Facebookadvertentie.
</t>
    </r>
    <r>
      <rPr>
        <u/>
        <sz val="11"/>
        <color theme="1"/>
        <rFont val="Calibri"/>
        <family val="2"/>
        <scheme val="minor"/>
      </rPr>
      <t>Doelstelling</t>
    </r>
    <r>
      <rPr>
        <sz val="11"/>
        <color theme="1"/>
        <rFont val="Calibri"/>
        <family val="2"/>
        <scheme val="minor"/>
      </rPr>
      <t xml:space="preserve">: burger informeren over de kwaliteit van het zwemwater aan de kust en in zwem- en recreatievijvers.
</t>
    </r>
    <r>
      <rPr>
        <u/>
        <sz val="11"/>
        <color theme="1"/>
        <rFont val="Calibri"/>
        <family val="2"/>
        <scheme val="minor"/>
      </rPr>
      <t>Evaluatie</t>
    </r>
    <r>
      <rPr>
        <sz val="11"/>
        <color theme="1"/>
        <rFont val="Calibri"/>
        <family val="2"/>
        <scheme val="minor"/>
      </rPr>
      <t xml:space="preserve">: Groot bereik (433.853 mensen) en engagement (likes, deelacties en commentaren). 
</t>
    </r>
  </si>
  <si>
    <r>
      <t xml:space="preserve">Facebookadvertentie.
</t>
    </r>
    <r>
      <rPr>
        <u/>
        <sz val="11"/>
        <color theme="1"/>
        <rFont val="Calibri"/>
        <family val="2"/>
        <scheme val="minor"/>
      </rPr>
      <t>Doelstelling</t>
    </r>
    <r>
      <rPr>
        <sz val="11"/>
        <color theme="1"/>
        <rFont val="Calibri"/>
        <family val="2"/>
        <scheme val="minor"/>
      </rPr>
      <t xml:space="preserve">: publieksdag met bezoek aan de neerslagradartoren van Houthalen-Helchteren lokaal bekend maken.
</t>
    </r>
    <r>
      <rPr>
        <u/>
        <sz val="11"/>
        <color theme="1"/>
        <rFont val="Calibri"/>
        <family val="2"/>
        <scheme val="minor"/>
      </rPr>
      <t>Evaluatie</t>
    </r>
    <r>
      <rPr>
        <sz val="11"/>
        <color theme="1"/>
        <rFont val="Calibri"/>
        <family val="2"/>
        <scheme val="minor"/>
      </rPr>
      <t xml:space="preserve">: mooie opkomst bezoekers, evenement voldoende bekend.
</t>
    </r>
  </si>
  <si>
    <t>Sport Vlaanderen</t>
  </si>
  <si>
    <t xml:space="preserve">Campagne #sportersbelevenmeer </t>
  </si>
  <si>
    <t xml:space="preserve">Sensibiliseringsactie om je sportbeleving te delen met #sportersbelevenmeer via advertenties op een tram in Gent en Antwerpen. </t>
  </si>
  <si>
    <t>Online platform</t>
  </si>
  <si>
    <t>Totaal</t>
  </si>
  <si>
    <t>Sport op het werk</t>
  </si>
  <si>
    <t>Sensibiliseren en informeren van Vlaamse ondernemingen (werkgevers en werknemers) omtrent het belang en de voordelen van sporten en bewegen op het werk met als doel het aanzetten tot het opzetten van een beweeg- en sportbeleid (sportwerking) op het werk.</t>
  </si>
  <si>
    <t>Facebook</t>
  </si>
  <si>
    <t>Twitter</t>
  </si>
  <si>
    <t>Mindshare</t>
  </si>
  <si>
    <t>Maand van de sportclub</t>
  </si>
  <si>
    <t xml:space="preserve">Aanzetten om de sport of club te zoeken die bij jou past. </t>
  </si>
  <si>
    <t>Uitgaven in 2017 - Liesbeth Homans</t>
  </si>
  <si>
    <t>Beleidsdomein Kanselarij en Bestuur KB</t>
  </si>
  <si>
    <t>Werken voor Vlaanderen</t>
  </si>
  <si>
    <t>Vacature.com digitale acties</t>
  </si>
  <si>
    <t xml:space="preserve">Media fee </t>
  </si>
  <si>
    <t>Diverse groepen bereiken</t>
  </si>
  <si>
    <t>Setup fee</t>
  </si>
  <si>
    <t>Departement MOW</t>
  </si>
  <si>
    <t>departement WSE / Vlaamse Dienst voor Arbeidsbemiddeling en Beroepsopleiding (VDAB)</t>
  </si>
  <si>
    <t xml:space="preserve">Gericht op non-discriminatie op de werkvloer. Kleinschalige effectenmeting:  13,80% van de respondenten had de campagne opgemerkt via sociale media. De campagne heeft ruim 6 op 10 respondenten aangezet tot zelfreflectie. 54,6% verklaarde dat ze naar aanleiding van de campagne twee keer nadenken alvorens een uitspraak te doen over een collega.
</t>
  </si>
  <si>
    <t>Bekendmaken van European Employers Day door creatie van trending hashtag op Twitter en permanente informatie over de acties die VDAB naar werkgevers onderneemt op de dag dat alle bemiddelaars telefonisch of via bedrijfsbezoeken, werkgevers informatie brengen over werkplekleren</t>
  </si>
  <si>
    <t>Sanoma, uitgever van Libelle, plande in de periode tussen einde januari en begin maart een aantal redactionele dossiers over verschillende leeftijdsgroepen die hun weg zoeken op de arbeidsmarkt. Einde januari brachten ze een reportage over ouderen, begin maart stonden de jongeren in de schijnwerpers. VDAB experts leverden tips voor beide doelgroepen om hun carrière verder vorm te geven. Die tips werden concreet vertaald naar de dienstverlening waarmee VDAB voor ondersteuning zorgt. De campagne kreeg 725000 bezoeken op de website van Libelle, werd 12 500 keer bekeken op sociale media en meer dan 2000 mensen lazen de reportages online nog eens na, met een gemiddelde leesduur van 1'45"</t>
  </si>
  <si>
    <t>een reeks artikels over de manier waarop de Vlaming denkt over de huidige en toekomstige arbeidsmarkt en de verwachtingen naar VDAB bij de uitbouw van zijn of haar carrière,becommentarieerd door een expert van VDAB. De verhalen werden gebundeld op een online verzamelpagina. Naast de verhalen van werkzoekenden brachten we onder de vorm van longreads ook verhalen van mensen die op een of andere manier een bijzondere wending aan hun carrière gaven. Het volledige native dossier zorgde voor 14 268 399 impressies en 63 614 page views met een gemiddelde leesduur van 3’</t>
  </si>
  <si>
    <t>Agentschap Overheidspersoneel (AgO)</t>
  </si>
  <si>
    <t>Agentschap Overheidspersoneel (AgO) - Dienst Diversiteitsbeleid</t>
  </si>
  <si>
    <t>Openbare Vlaamse Afvalstoffenmaatschappij (OVAM)</t>
  </si>
  <si>
    <t>Vlaamse Milieumaatschappij (VMM)</t>
  </si>
  <si>
    <r>
      <rPr>
        <u/>
        <sz val="11"/>
        <color theme="1"/>
        <rFont val="Calibri"/>
        <family val="2"/>
        <scheme val="minor"/>
      </rPr>
      <t>Doel</t>
    </r>
    <r>
      <rPr>
        <sz val="11"/>
        <color theme="1"/>
        <rFont val="Calibri"/>
        <family val="2"/>
        <scheme val="minor"/>
      </rPr>
      <t xml:space="preserve">: leerlingen lager onderwijs sensibiliseren rond energiebesparing via game
</t>
    </r>
    <r>
      <rPr>
        <u/>
        <sz val="11"/>
        <color theme="1"/>
        <rFont val="Calibri"/>
        <family val="2"/>
        <scheme val="minor"/>
      </rPr>
      <t>Evaluatie</t>
    </r>
    <r>
      <rPr>
        <sz val="11"/>
        <color theme="1"/>
        <rFont val="Calibri"/>
        <family val="2"/>
        <scheme val="minor"/>
      </rPr>
      <t xml:space="preserve">: beperkte meerwaarde, weinig nieuw bereik
</t>
    </r>
  </si>
  <si>
    <r>
      <rPr>
        <u/>
        <sz val="11"/>
        <color theme="1"/>
        <rFont val="Calibri"/>
        <family val="2"/>
        <scheme val="minor"/>
      </rPr>
      <t>Doel</t>
    </r>
    <r>
      <rPr>
        <sz val="11"/>
        <color theme="1"/>
        <rFont val="Calibri"/>
        <family val="2"/>
        <scheme val="minor"/>
      </rPr>
      <t xml:space="preserve">: de energieopwekking uit hernieuwbare energiebronnen bevorderen.
</t>
    </r>
    <r>
      <rPr>
        <u/>
        <sz val="11"/>
        <color theme="1"/>
        <rFont val="Calibri"/>
        <family val="2"/>
        <scheme val="minor"/>
      </rPr>
      <t>Sub-doel</t>
    </r>
    <r>
      <rPr>
        <sz val="11"/>
        <color theme="1"/>
        <rFont val="Calibri"/>
        <family val="2"/>
        <scheme val="minor"/>
      </rPr>
      <t xml:space="preserve">: verruimen bereik, promotie website
</t>
    </r>
    <r>
      <rPr>
        <u/>
        <sz val="11"/>
        <color theme="1"/>
        <rFont val="Calibri"/>
        <family val="2"/>
        <scheme val="minor"/>
      </rPr>
      <t>Evaluatie</t>
    </r>
    <r>
      <rPr>
        <sz val="11"/>
        <color theme="1"/>
        <rFont val="Calibri"/>
        <family val="2"/>
        <scheme val="minor"/>
      </rPr>
      <t xml:space="preserve">: matig succes, in de toekomst meer inzetten op video:
• 8,043 keer geklikt
• 519.011 unieke gebruikers bereikt (reach)
• gemiddelde frequentie: 8,8 
</t>
    </r>
  </si>
  <si>
    <r>
      <rPr>
        <u/>
        <sz val="11"/>
        <color theme="1"/>
        <rFont val="Calibri"/>
        <family val="2"/>
        <scheme val="minor"/>
      </rPr>
      <t>Doel</t>
    </r>
    <r>
      <rPr>
        <sz val="11"/>
        <color theme="1"/>
        <rFont val="Calibri"/>
        <family val="2"/>
        <scheme val="minor"/>
      </rPr>
      <t>: deelnemers werven voor off-line event</t>
    </r>
    <r>
      <rPr>
        <u/>
        <sz val="11"/>
        <color theme="1"/>
        <rFont val="Calibri"/>
        <family val="2"/>
        <scheme val="minor"/>
      </rPr>
      <t xml:space="preserve">
Evaluatie</t>
    </r>
    <r>
      <rPr>
        <sz val="11"/>
        <color theme="1"/>
        <rFont val="Calibri"/>
        <family val="2"/>
        <scheme val="minor"/>
      </rPr>
      <t>: opkomst was aanzienlijk, rekening houdend met beperkt media-budget</t>
    </r>
  </si>
  <si>
    <r>
      <rPr>
        <u/>
        <sz val="11"/>
        <color theme="1"/>
        <rFont val="Calibri"/>
        <family val="2"/>
        <scheme val="minor"/>
      </rPr>
      <t>Beleidsdoelstelling</t>
    </r>
    <r>
      <rPr>
        <sz val="11"/>
        <color theme="1"/>
        <rFont val="Calibri"/>
        <family val="2"/>
        <scheme val="minor"/>
      </rPr>
      <t xml:space="preserve">: bekendmaking van www.werkenvoorvlaanderen.be 
</t>
    </r>
    <r>
      <rPr>
        <u/>
        <sz val="11"/>
        <color theme="1"/>
        <rFont val="Calibri"/>
        <family val="2"/>
        <scheme val="minor"/>
      </rPr>
      <t>Evaluatie</t>
    </r>
    <r>
      <rPr>
        <sz val="11"/>
        <color theme="1"/>
        <rFont val="Calibri"/>
        <family val="2"/>
        <scheme val="minor"/>
      </rPr>
      <t>: stijging in bezoekerscijfers website en inschrijvingen nieuwsbrief</t>
    </r>
  </si>
  <si>
    <r>
      <rPr>
        <u/>
        <sz val="11"/>
        <color theme="1"/>
        <rFont val="Calibri"/>
        <family val="2"/>
        <scheme val="minor"/>
      </rPr>
      <t>Doelstelling</t>
    </r>
    <r>
      <rPr>
        <sz val="11"/>
        <color theme="1"/>
        <rFont val="Calibri"/>
        <family val="2"/>
        <scheme val="minor"/>
      </rPr>
      <t>: bekendmaking bij diverse doelgroepen van www.werkenvoorvlaanderen.be</t>
    </r>
  </si>
  <si>
    <r>
      <rPr>
        <u/>
        <sz val="11"/>
        <color theme="1"/>
        <rFont val="Calibri"/>
        <family val="2"/>
        <scheme val="minor"/>
      </rPr>
      <t>Timing</t>
    </r>
    <r>
      <rPr>
        <sz val="11"/>
        <color theme="1"/>
        <rFont val="Calibri"/>
        <family val="2"/>
        <scheme val="minor"/>
      </rPr>
      <t xml:space="preserve">: Golf 1 (september - oktober 2017)
</t>
    </r>
    <r>
      <rPr>
        <u/>
        <sz val="11"/>
        <color theme="1"/>
        <rFont val="Calibri"/>
        <family val="2"/>
        <scheme val="minor"/>
      </rPr>
      <t>Doel</t>
    </r>
    <r>
      <rPr>
        <sz val="11"/>
        <color theme="1"/>
        <rFont val="Calibri"/>
        <family val="2"/>
        <scheme val="minor"/>
      </rPr>
      <t xml:space="preserve">: de campagne moet werknemers aanzetten om de fiets te gebruiken voor hun woon-werk-verplaatsing. Het stimuleren van een attitude-verandering, en op langere termijn gedrags-verandering, is het hoofddoel van de campagne.
</t>
    </r>
    <r>
      <rPr>
        <u/>
        <sz val="11"/>
        <color theme="1"/>
        <rFont val="Calibri"/>
        <family val="2"/>
        <scheme val="minor"/>
      </rPr>
      <t>Evaluatie</t>
    </r>
    <r>
      <rPr>
        <sz val="11"/>
        <color theme="1"/>
        <rFont val="Calibri"/>
        <family val="2"/>
        <scheme val="minor"/>
      </rPr>
      <t>: Facebook-advertenties (video ads, link ads naar website 7 km-club, link ads naar fietsplaatjes bestellen), uniek bereik: 479.413 personen, engagement: hoog, veel likes/comments/shares, copy ‘gratis fietsplaatjes’ werkt zeer goed.</t>
    </r>
  </si>
  <si>
    <r>
      <rPr>
        <u/>
        <sz val="11"/>
        <color theme="1"/>
        <rFont val="Calibri"/>
        <family val="2"/>
        <scheme val="minor"/>
      </rPr>
      <t>Doel</t>
    </r>
    <r>
      <rPr>
        <sz val="11"/>
        <color theme="1"/>
        <rFont val="Calibri"/>
        <family val="2"/>
        <scheme val="minor"/>
      </rPr>
      <t xml:space="preserve">:
- burger informeren en sensibiliseren
- draagvlak luchthavens en luchtvaart verbreden
- oproepen tot actie (bezoek de Luchtvaartdag)
</t>
    </r>
    <r>
      <rPr>
        <u/>
        <sz val="11"/>
        <color theme="1"/>
        <rFont val="Calibri"/>
        <family val="2"/>
        <scheme val="minor"/>
      </rPr>
      <t>Evaluatie</t>
    </r>
    <r>
      <rPr>
        <sz val="11"/>
        <color theme="1"/>
        <rFont val="Calibri"/>
        <family val="2"/>
        <scheme val="minor"/>
      </rPr>
      <t>: Voor de mediacampagnes van de events: interesse en opkomst van het publiek (33.000 bezoekers), buzz voor, tijdens, na het event, aantal fans/volgers, dynamiek en interactie, deel en retweet-gedrag</t>
    </r>
  </si>
  <si>
    <r>
      <rPr>
        <u/>
        <sz val="11"/>
        <color theme="1"/>
        <rFont val="Calibri"/>
        <family val="2"/>
        <scheme val="minor"/>
      </rPr>
      <t>Doel</t>
    </r>
    <r>
      <rPr>
        <sz val="11"/>
        <color theme="1"/>
        <rFont val="Calibri"/>
        <family val="2"/>
        <scheme val="minor"/>
      </rPr>
      <t xml:space="preserve">:
- burger informeren en sensibiliseren
- draagvlak Vlaamse havens verbreden
- oproepen tot actie (bezoek de Vlaamse Havendag)
</t>
    </r>
    <r>
      <rPr>
        <u/>
        <sz val="11"/>
        <color theme="1"/>
        <rFont val="Calibri"/>
        <family val="2"/>
        <scheme val="minor"/>
      </rPr>
      <t>Evaluatie</t>
    </r>
    <r>
      <rPr>
        <sz val="11"/>
        <color theme="1"/>
        <rFont val="Calibri"/>
        <family val="2"/>
        <scheme val="minor"/>
      </rPr>
      <t>: Voor de mediacampagnes van de events: interesse en opkomst van het publiek (100.000 bezoekers), buzz voor, tijdens, na het event, aantal fans/volgers, dynamiek en interactie, deel en retweet-gedrag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</si>
</sst>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0_ ;[Red]\-#,##0.00\ "/>
  </numFmts>
  <fonts count="7" x14ac:knownFonts="1">
    <font>
      <sz val="11"/>
      <color theme="1"/>
      <name val="Calibri"/>
      <family val="2"/>
      <scheme val="minor"/>
    </font>
    <font>
      <b/>
      <sz val="11"/>
      <color theme="1"/>
      <name val="Calibri"/>
      <family val="2"/>
      <scheme val="minor"/>
    </font>
    <font>
      <b/>
      <sz val="12"/>
      <color theme="3"/>
      <name val="Calibri"/>
      <family val="2"/>
      <scheme val="minor"/>
    </font>
    <font>
      <b/>
      <sz val="11"/>
      <color theme="3"/>
      <name val="Calibri"/>
      <family val="2"/>
      <scheme val="minor"/>
    </font>
    <font>
      <u/>
      <sz val="11"/>
      <color theme="1"/>
      <name val="Calibri"/>
      <family val="2"/>
      <scheme val="minor"/>
    </font>
    <font>
      <b/>
      <sz val="14"/>
      <color theme="1"/>
      <name val="Calibri"/>
      <family val="2"/>
      <scheme val="minor"/>
    </font>
    <font>
      <sz val="11"/>
      <color theme="1"/>
      <name val="Calibri"/>
      <family val="2"/>
      <scheme val="minor"/>
    </font>
  </fonts>
  <fills count="2">
    <fill>
      <patternFill patternType="none"/>
    </fill>
    <fill>
      <patternFill patternType="gray125"/>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style="thin">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diagonal/>
    </border>
  </borders>
  <cellStyleXfs count="2">
    <xf numFmtId="0" fontId="0" fillId="0" borderId="0"/>
    <xf numFmtId="43" fontId="6" fillId="0" borderId="0" applyFont="0" applyFill="0" applyBorder="0" applyAlignment="0" applyProtection="0"/>
  </cellStyleXfs>
  <cellXfs count="101">
    <xf numFmtId="0" fontId="0" fillId="0" borderId="0" xfId="0"/>
    <xf numFmtId="0" fontId="0" fillId="0" borderId="0" xfId="0" applyAlignment="1">
      <alignment vertical="top"/>
    </xf>
    <xf numFmtId="0" fontId="0" fillId="0" borderId="0" xfId="0" applyBorder="1" applyAlignment="1">
      <alignment vertical="top"/>
    </xf>
    <xf numFmtId="164" fontId="0" fillId="0" borderId="0" xfId="0" applyNumberFormat="1" applyFont="1" applyFill="1" applyBorder="1" applyAlignment="1">
      <alignment vertical="top"/>
    </xf>
    <xf numFmtId="164" fontId="1" fillId="0" borderId="0" xfId="0" applyNumberFormat="1" applyFont="1" applyFill="1" applyBorder="1" applyAlignment="1">
      <alignment vertical="top"/>
    </xf>
    <xf numFmtId="0" fontId="0" fillId="0" borderId="0" xfId="0" applyAlignment="1">
      <alignment vertical="center"/>
    </xf>
    <xf numFmtId="0" fontId="0" fillId="0" borderId="9" xfId="0" applyFont="1" applyFill="1" applyBorder="1" applyAlignment="1">
      <alignment horizontal="left" vertical="top"/>
    </xf>
    <xf numFmtId="164" fontId="0" fillId="0" borderId="9" xfId="0" applyNumberFormat="1" applyFont="1" applyFill="1" applyBorder="1" applyAlignment="1">
      <alignment vertical="top"/>
    </xf>
    <xf numFmtId="0" fontId="0" fillId="0" borderId="0" xfId="0" applyFont="1" applyFill="1" applyBorder="1" applyAlignment="1">
      <alignment horizontal="left" vertical="top"/>
    </xf>
    <xf numFmtId="0" fontId="1" fillId="0" borderId="14"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7" xfId="0" applyFill="1" applyBorder="1" applyAlignment="1">
      <alignment vertical="top"/>
    </xf>
    <xf numFmtId="164" fontId="1" fillId="0" borderId="7" xfId="0" applyNumberFormat="1" applyFont="1" applyFill="1" applyBorder="1" applyAlignment="1">
      <alignment vertical="top"/>
    </xf>
    <xf numFmtId="0" fontId="1" fillId="0" borderId="4" xfId="0" applyFont="1" applyFill="1" applyBorder="1" applyAlignment="1">
      <alignment horizontal="left" vertical="top" wrapText="1" indent="1"/>
    </xf>
    <xf numFmtId="0" fontId="0" fillId="0" borderId="0" xfId="0" applyFill="1" applyBorder="1" applyAlignment="1">
      <alignment vertical="top"/>
    </xf>
    <xf numFmtId="0" fontId="0" fillId="0" borderId="4" xfId="0" applyFill="1" applyBorder="1" applyAlignment="1">
      <alignment horizontal="left" vertical="top" indent="1"/>
    </xf>
    <xf numFmtId="0" fontId="1" fillId="0" borderId="4" xfId="0" applyFont="1" applyFill="1" applyBorder="1" applyAlignment="1">
      <alignment horizontal="left" vertical="top" indent="1"/>
    </xf>
    <xf numFmtId="0" fontId="0" fillId="0" borderId="6" xfId="0" applyFill="1" applyBorder="1" applyAlignment="1">
      <alignment vertical="top"/>
    </xf>
    <xf numFmtId="0" fontId="0" fillId="0" borderId="0" xfId="0" applyFill="1" applyAlignment="1">
      <alignment vertical="top"/>
    </xf>
    <xf numFmtId="0" fontId="1" fillId="0" borderId="0" xfId="0" applyFont="1" applyFill="1" applyBorder="1" applyAlignment="1">
      <alignment horizontal="left" vertical="top" indent="1"/>
    </xf>
    <xf numFmtId="0" fontId="1" fillId="0" borderId="0" xfId="0" applyFont="1" applyFill="1" applyBorder="1" applyAlignment="1">
      <alignment vertical="top"/>
    </xf>
    <xf numFmtId="0" fontId="1" fillId="0" borderId="11" xfId="0" applyFont="1" applyFill="1" applyBorder="1" applyAlignment="1">
      <alignment horizontal="left" vertical="top" indent="1"/>
    </xf>
    <xf numFmtId="0" fontId="0" fillId="0" borderId="12" xfId="0" applyFont="1" applyFill="1" applyBorder="1" applyAlignment="1">
      <alignment horizontal="left" vertical="top"/>
    </xf>
    <xf numFmtId="164" fontId="0" fillId="0" borderId="12" xfId="0" applyNumberFormat="1" applyFont="1" applyFill="1" applyBorder="1" applyAlignment="1">
      <alignment vertical="top"/>
    </xf>
    <xf numFmtId="0" fontId="0" fillId="0" borderId="0" xfId="0" applyFont="1" applyFill="1" applyBorder="1" applyAlignment="1">
      <alignment horizontal="left" vertical="top" wrapText="1"/>
    </xf>
    <xf numFmtId="0" fontId="0" fillId="0" borderId="5" xfId="0" applyFill="1" applyBorder="1" applyAlignment="1">
      <alignment vertical="top" wrapText="1"/>
    </xf>
    <xf numFmtId="0" fontId="0" fillId="0" borderId="5" xfId="0" applyFill="1" applyBorder="1" applyAlignment="1">
      <alignment vertical="top"/>
    </xf>
    <xf numFmtId="0" fontId="0" fillId="0" borderId="8" xfId="0" applyFill="1" applyBorder="1" applyAlignment="1">
      <alignment vertical="top"/>
    </xf>
    <xf numFmtId="0" fontId="0" fillId="0" borderId="0" xfId="0" applyFill="1" applyBorder="1" applyAlignment="1">
      <alignment vertical="top" wrapText="1"/>
    </xf>
    <xf numFmtId="0" fontId="0" fillId="0" borderId="4" xfId="0" applyFill="1" applyBorder="1" applyAlignment="1">
      <alignment vertical="top"/>
    </xf>
    <xf numFmtId="0" fontId="0" fillId="0" borderId="13" xfId="0" applyFill="1" applyBorder="1" applyAlignment="1">
      <alignment vertical="top" wrapText="1"/>
    </xf>
    <xf numFmtId="0" fontId="0" fillId="0" borderId="5" xfId="0" applyFill="1" applyBorder="1" applyAlignment="1">
      <alignment horizontal="left" vertical="top" wrapText="1"/>
    </xf>
    <xf numFmtId="0" fontId="0" fillId="0" borderId="5" xfId="0" applyFill="1" applyBorder="1" applyAlignment="1">
      <alignment horizontal="left" vertical="top" wrapText="1" indent="1"/>
    </xf>
    <xf numFmtId="0" fontId="0" fillId="0" borderId="0" xfId="0" applyFill="1" applyAlignment="1">
      <alignment vertical="center"/>
    </xf>
    <xf numFmtId="0" fontId="1" fillId="0" borderId="0" xfId="0" applyFont="1" applyFill="1" applyBorder="1"/>
    <xf numFmtId="0" fontId="1" fillId="0" borderId="0" xfId="0" applyFont="1" applyFill="1"/>
    <xf numFmtId="0" fontId="0" fillId="0" borderId="0" xfId="0" applyFill="1"/>
    <xf numFmtId="164" fontId="0" fillId="0" borderId="0" xfId="0" applyNumberFormat="1" applyFill="1" applyAlignment="1">
      <alignment vertical="top"/>
    </xf>
    <xf numFmtId="164" fontId="0" fillId="0" borderId="0" xfId="0" applyNumberFormat="1" applyBorder="1" applyAlignment="1">
      <alignment vertical="top"/>
    </xf>
    <xf numFmtId="0" fontId="1" fillId="0" borderId="11" xfId="0" applyFont="1" applyFill="1" applyBorder="1" applyAlignment="1">
      <alignment horizontal="left" vertical="top" wrapText="1" indent="1"/>
    </xf>
    <xf numFmtId="0" fontId="0" fillId="0" borderId="12"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Alignment="1">
      <alignment vertical="top"/>
    </xf>
    <xf numFmtId="164" fontId="0" fillId="0" borderId="9" xfId="0" applyNumberFormat="1" applyFont="1" applyFill="1" applyBorder="1" applyAlignment="1">
      <alignment vertical="top"/>
    </xf>
    <xf numFmtId="0" fontId="1" fillId="0" borderId="4" xfId="0" applyFont="1" applyFill="1" applyBorder="1" applyAlignment="1">
      <alignment horizontal="left" vertical="top" wrapText="1" indent="1"/>
    </xf>
    <xf numFmtId="0" fontId="0" fillId="0" borderId="13" xfId="0" applyFill="1" applyBorder="1" applyAlignment="1">
      <alignment vertical="top" wrapText="1"/>
    </xf>
    <xf numFmtId="0" fontId="0" fillId="0" borderId="9" xfId="0" applyBorder="1" applyAlignment="1">
      <alignment vertical="top"/>
    </xf>
    <xf numFmtId="0" fontId="0" fillId="0" borderId="0" xfId="0"/>
    <xf numFmtId="0" fontId="0" fillId="0" borderId="0" xfId="0" applyFill="1" applyBorder="1" applyAlignment="1">
      <alignment vertical="top"/>
    </xf>
    <xf numFmtId="0" fontId="0" fillId="0" borderId="7" xfId="0" applyFill="1" applyBorder="1" applyAlignment="1">
      <alignment vertical="top"/>
    </xf>
    <xf numFmtId="164" fontId="1" fillId="0" borderId="7" xfId="0" applyNumberFormat="1" applyFont="1" applyFill="1" applyBorder="1" applyAlignment="1">
      <alignment vertical="top"/>
    </xf>
    <xf numFmtId="164" fontId="0" fillId="0" borderId="0" xfId="0" applyNumberFormat="1" applyFont="1" applyFill="1" applyBorder="1" applyAlignment="1">
      <alignment vertical="top"/>
    </xf>
    <xf numFmtId="0" fontId="0" fillId="0" borderId="0" xfId="0" applyFont="1" applyFill="1" applyBorder="1" applyAlignment="1">
      <alignment horizontal="left" vertical="top"/>
    </xf>
    <xf numFmtId="164" fontId="1" fillId="0" borderId="0" xfId="0" applyNumberFormat="1" applyFont="1" applyFill="1" applyBorder="1" applyAlignment="1">
      <alignment vertical="top"/>
    </xf>
    <xf numFmtId="0" fontId="0" fillId="0" borderId="5" xfId="0" applyFill="1" applyBorder="1" applyAlignment="1">
      <alignment vertical="top"/>
    </xf>
    <xf numFmtId="0" fontId="0" fillId="0" borderId="4" xfId="0" applyFill="1" applyBorder="1" applyAlignment="1">
      <alignment horizontal="left" vertical="top" indent="1"/>
    </xf>
    <xf numFmtId="0" fontId="1" fillId="0" borderId="4" xfId="0" applyFont="1" applyFill="1" applyBorder="1" applyAlignment="1">
      <alignment horizontal="left" vertical="top" indent="1"/>
    </xf>
    <xf numFmtId="0" fontId="0" fillId="0" borderId="6" xfId="0" applyFill="1" applyBorder="1" applyAlignment="1">
      <alignment vertical="top"/>
    </xf>
    <xf numFmtId="0" fontId="0" fillId="0" borderId="8" xfId="0" applyFill="1" applyBorder="1" applyAlignment="1">
      <alignment vertical="top"/>
    </xf>
    <xf numFmtId="0" fontId="0" fillId="0" borderId="5" xfId="0" applyFill="1" applyBorder="1" applyAlignment="1">
      <alignment vertical="top" wrapText="1"/>
    </xf>
    <xf numFmtId="0" fontId="0" fillId="0" borderId="5" xfId="0" applyFill="1" applyBorder="1" applyAlignment="1">
      <alignment horizontal="left" vertical="top" wrapText="1"/>
    </xf>
    <xf numFmtId="164" fontId="1" fillId="0" borderId="16" xfId="0" applyNumberFormat="1" applyFont="1" applyFill="1" applyBorder="1" applyAlignment="1">
      <alignment vertical="top"/>
    </xf>
    <xf numFmtId="0" fontId="0" fillId="0" borderId="12" xfId="0" applyBorder="1" applyAlignment="1">
      <alignment vertical="top"/>
    </xf>
    <xf numFmtId="43" fontId="0" fillId="0" borderId="12" xfId="1" applyFont="1" applyBorder="1" applyAlignment="1">
      <alignment vertical="top"/>
    </xf>
    <xf numFmtId="0" fontId="1" fillId="0" borderId="4" xfId="0" applyFont="1" applyBorder="1" applyAlignment="1">
      <alignment vertical="top"/>
    </xf>
    <xf numFmtId="43" fontId="0" fillId="0" borderId="0" xfId="1" applyFont="1" applyBorder="1" applyAlignment="1">
      <alignment vertical="top"/>
    </xf>
    <xf numFmtId="0" fontId="0" fillId="0" borderId="16" xfId="0" applyBorder="1" applyAlignment="1">
      <alignment vertical="top"/>
    </xf>
    <xf numFmtId="43" fontId="1" fillId="0" borderId="16" xfId="1" applyFont="1" applyBorder="1" applyAlignment="1">
      <alignment vertical="top"/>
    </xf>
    <xf numFmtId="0" fontId="0" fillId="0" borderId="5" xfId="0" applyBorder="1" applyAlignment="1">
      <alignment vertical="top"/>
    </xf>
    <xf numFmtId="43" fontId="1" fillId="0" borderId="0" xfId="1" applyFont="1" applyBorder="1" applyAlignment="1">
      <alignment vertical="top"/>
    </xf>
    <xf numFmtId="0" fontId="0" fillId="0" borderId="4" xfId="0" applyBorder="1" applyAlignment="1">
      <alignment vertical="top"/>
    </xf>
    <xf numFmtId="0" fontId="1" fillId="0" borderId="0" xfId="0" applyFont="1" applyBorder="1" applyAlignment="1">
      <alignment vertical="top"/>
    </xf>
    <xf numFmtId="0" fontId="0" fillId="0" borderId="0" xfId="0" applyBorder="1" applyAlignment="1">
      <alignment horizontal="left" vertical="top"/>
    </xf>
    <xf numFmtId="0" fontId="1" fillId="0" borderId="4" xfId="0" applyFont="1" applyBorder="1" applyAlignment="1">
      <alignment horizontal="left" vertical="top" indent="1"/>
    </xf>
    <xf numFmtId="0" fontId="1" fillId="0" borderId="11" xfId="0" applyFont="1" applyBorder="1" applyAlignment="1">
      <alignment horizontal="left" vertical="top" wrapText="1" indent="1"/>
    </xf>
    <xf numFmtId="164" fontId="0" fillId="0" borderId="0" xfId="0" applyNumberFormat="1" applyFont="1" applyFill="1" applyBorder="1" applyAlignment="1">
      <alignment horizontal="right" vertical="center"/>
    </xf>
    <xf numFmtId="0" fontId="0" fillId="0" borderId="7" xfId="0" applyFill="1" applyBorder="1"/>
    <xf numFmtId="0" fontId="0" fillId="0" borderId="5" xfId="0" applyFill="1" applyBorder="1" applyAlignment="1">
      <alignment horizontal="left" vertical="top" wrapText="1"/>
    </xf>
    <xf numFmtId="0" fontId="0" fillId="0" borderId="5" xfId="0" applyFill="1" applyBorder="1" applyAlignment="1">
      <alignment horizontal="left" vertical="top" indent="1"/>
    </xf>
    <xf numFmtId="0" fontId="1" fillId="0" borderId="4" xfId="0" applyFont="1" applyFill="1" applyBorder="1" applyAlignment="1">
      <alignment horizontal="left" vertical="top" wrapText="1" indent="1"/>
    </xf>
    <xf numFmtId="0" fontId="1" fillId="0" borderId="4" xfId="0" applyFont="1" applyBorder="1" applyAlignment="1">
      <alignment horizontal="left" vertical="top" wrapText="1" indent="1"/>
    </xf>
    <xf numFmtId="0" fontId="2" fillId="0" borderId="1" xfId="0" applyFont="1" applyFill="1" applyBorder="1" applyAlignment="1">
      <alignment horizontal="left" vertical="center" wrapText="1" indent="1"/>
    </xf>
    <xf numFmtId="0" fontId="2" fillId="0" borderId="2"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3" fillId="0" borderId="1" xfId="0" applyFont="1" applyFill="1" applyBorder="1" applyAlignment="1">
      <alignment horizontal="left" vertical="center" indent="1"/>
    </xf>
    <xf numFmtId="0" fontId="3" fillId="0" borderId="2" xfId="0" applyFont="1" applyFill="1" applyBorder="1" applyAlignment="1">
      <alignment horizontal="left" vertical="center" indent="1"/>
    </xf>
    <xf numFmtId="0" fontId="3" fillId="0" borderId="3" xfId="0" applyFont="1" applyFill="1" applyBorder="1" applyAlignment="1">
      <alignment horizontal="left" vertical="center" indent="1"/>
    </xf>
    <xf numFmtId="0" fontId="4" fillId="0" borderId="7" xfId="0" applyFont="1" applyFill="1" applyBorder="1" applyAlignment="1">
      <alignment horizontal="righ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3" xfId="0" applyFill="1" applyBorder="1" applyAlignment="1">
      <alignment horizontal="left" vertical="top" wrapText="1"/>
    </xf>
    <xf numFmtId="0" fontId="0" fillId="0" borderId="5" xfId="0" applyFill="1" applyBorder="1" applyAlignment="1">
      <alignment horizontal="left" vertical="top" wrapText="1"/>
    </xf>
    <xf numFmtId="0" fontId="0" fillId="0" borderId="5" xfId="0" applyFont="1" applyFill="1" applyBorder="1" applyAlignment="1">
      <alignment horizontal="left" vertical="top" wrapText="1"/>
    </xf>
    <xf numFmtId="0" fontId="1" fillId="0" borderId="11"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0" fontId="0" fillId="0" borderId="13" xfId="0" applyBorder="1"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left" vertical="center" wrapText="1"/>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zoomScaleNormal="100" zoomScaleSheetLayoutView="100" workbookViewId="0">
      <selection activeCell="A8" sqref="A8"/>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0.6640625" style="1" customWidth="1"/>
    <col min="6" max="6" width="50.6640625" style="1" customWidth="1"/>
    <col min="7" max="7" width="15.6640625" style="1" customWidth="1"/>
    <col min="8" max="16384" width="34.5546875" style="1"/>
  </cols>
  <sheetData>
    <row r="1" spans="1:7" ht="20.100000000000001" customHeight="1" thickBot="1" x14ac:dyDescent="0.35">
      <c r="A1" s="89" t="s">
        <v>17</v>
      </c>
      <c r="B1" s="89"/>
      <c r="C1" s="89"/>
      <c r="D1" s="89"/>
    </row>
    <row r="2" spans="1:7" s="5" customFormat="1" ht="24.9" customHeight="1" thickBot="1" x14ac:dyDescent="0.35">
      <c r="A2" s="90" t="s">
        <v>55</v>
      </c>
      <c r="B2" s="91"/>
      <c r="C2" s="91"/>
      <c r="D2" s="92"/>
    </row>
    <row r="3" spans="1:7" s="5" customFormat="1" ht="30" customHeight="1" thickBot="1" x14ac:dyDescent="0.35">
      <c r="A3" s="9" t="s">
        <v>4</v>
      </c>
      <c r="B3" s="10" t="s">
        <v>5</v>
      </c>
      <c r="C3" s="10" t="s">
        <v>6</v>
      </c>
      <c r="D3" s="11" t="s">
        <v>7</v>
      </c>
    </row>
    <row r="4" spans="1:7" ht="15" thickBot="1" x14ac:dyDescent="0.35">
      <c r="A4" s="12"/>
      <c r="B4" s="12"/>
      <c r="C4" s="13"/>
      <c r="D4" s="12"/>
    </row>
    <row r="5" spans="1:7" s="5" customFormat="1" ht="20.100000000000001" customHeight="1" thickBot="1" x14ac:dyDescent="0.35">
      <c r="A5" s="83" t="s">
        <v>56</v>
      </c>
      <c r="B5" s="84"/>
      <c r="C5" s="84"/>
      <c r="D5" s="85"/>
    </row>
    <row r="6" spans="1:7" s="5" customFormat="1" ht="20.100000000000001" customHeight="1" thickBot="1" x14ac:dyDescent="0.35">
      <c r="A6" s="86" t="s">
        <v>57</v>
      </c>
      <c r="B6" s="87"/>
      <c r="C6" s="87"/>
      <c r="D6" s="88"/>
      <c r="F6" s="34"/>
      <c r="G6" s="34"/>
    </row>
    <row r="7" spans="1:7" ht="35.25" customHeight="1" x14ac:dyDescent="0.3">
      <c r="A7" s="40" t="s">
        <v>58</v>
      </c>
      <c r="B7" s="41" t="s">
        <v>59</v>
      </c>
      <c r="C7" s="24">
        <v>5850</v>
      </c>
      <c r="D7" s="93" t="s">
        <v>62</v>
      </c>
      <c r="F7" s="35" t="s">
        <v>82</v>
      </c>
      <c r="G7" s="35"/>
    </row>
    <row r="8" spans="1:7" ht="51" customHeight="1" x14ac:dyDescent="0.3">
      <c r="A8" s="16"/>
      <c r="B8" s="25" t="s">
        <v>60</v>
      </c>
      <c r="C8" s="53">
        <v>9999.99</v>
      </c>
      <c r="D8" s="94"/>
      <c r="F8" s="35"/>
      <c r="G8" s="37"/>
    </row>
    <row r="9" spans="1:7" ht="49.5" customHeight="1" x14ac:dyDescent="0.3">
      <c r="A9" s="16"/>
      <c r="B9" s="25" t="s">
        <v>60</v>
      </c>
      <c r="C9" s="53">
        <v>10000</v>
      </c>
      <c r="D9" s="94"/>
      <c r="F9" s="35"/>
      <c r="G9" s="37"/>
    </row>
    <row r="10" spans="1:7" ht="36" customHeight="1" x14ac:dyDescent="0.3">
      <c r="A10" s="16"/>
      <c r="B10" s="25" t="s">
        <v>61</v>
      </c>
      <c r="C10" s="53">
        <v>2250</v>
      </c>
      <c r="D10" s="94"/>
      <c r="F10" s="35"/>
      <c r="G10" s="37"/>
    </row>
    <row r="11" spans="1:7" ht="60" customHeight="1" x14ac:dyDescent="0.3">
      <c r="A11" s="16"/>
      <c r="B11" s="42" t="s">
        <v>59</v>
      </c>
      <c r="C11" s="45">
        <v>5850</v>
      </c>
      <c r="D11" s="94"/>
      <c r="F11" s="35"/>
      <c r="G11" s="37"/>
    </row>
    <row r="12" spans="1:7" ht="30" customHeight="1" x14ac:dyDescent="0.3">
      <c r="A12" s="16"/>
      <c r="B12" s="43" t="s">
        <v>1</v>
      </c>
      <c r="C12" s="63">
        <f>SUM(C7:C11)</f>
        <v>33949.99</v>
      </c>
      <c r="D12" s="94"/>
      <c r="F12" s="35"/>
      <c r="G12" s="37"/>
    </row>
    <row r="13" spans="1:7" ht="15" customHeight="1" x14ac:dyDescent="0.3">
      <c r="A13" s="16"/>
      <c r="B13" s="25"/>
      <c r="C13" s="53"/>
      <c r="D13" s="26"/>
      <c r="F13" s="36"/>
      <c r="G13" s="37"/>
    </row>
    <row r="14" spans="1:7" ht="35.25" customHeight="1" x14ac:dyDescent="0.3">
      <c r="A14" s="14" t="s">
        <v>63</v>
      </c>
      <c r="B14" s="25" t="s">
        <v>64</v>
      </c>
      <c r="C14" s="53">
        <v>275.88</v>
      </c>
      <c r="D14" s="94" t="s">
        <v>66</v>
      </c>
      <c r="F14" s="36"/>
      <c r="G14" s="37"/>
    </row>
    <row r="15" spans="1:7" ht="21" customHeight="1" x14ac:dyDescent="0.3">
      <c r="A15" s="16"/>
      <c r="B15" s="42" t="s">
        <v>65</v>
      </c>
      <c r="C15" s="45">
        <v>275.88</v>
      </c>
      <c r="D15" s="94"/>
      <c r="F15" s="36"/>
      <c r="G15" s="37"/>
    </row>
    <row r="16" spans="1:7" ht="15" customHeight="1" x14ac:dyDescent="0.3">
      <c r="A16" s="16"/>
      <c r="B16" s="43" t="s">
        <v>1</v>
      </c>
      <c r="C16" s="63">
        <f>SUM(C14:C15)</f>
        <v>551.76</v>
      </c>
      <c r="D16" s="94"/>
      <c r="F16" s="36"/>
      <c r="G16" s="37"/>
    </row>
    <row r="17" spans="1:7" ht="15" customHeight="1" x14ac:dyDescent="0.3">
      <c r="A17" s="16"/>
      <c r="B17" s="25"/>
      <c r="C17" s="53"/>
      <c r="D17" s="26"/>
      <c r="F17" s="36"/>
      <c r="G17" s="37"/>
    </row>
    <row r="18" spans="1:7" ht="81" customHeight="1" x14ac:dyDescent="0.3">
      <c r="A18" s="17" t="s">
        <v>67</v>
      </c>
      <c r="B18" s="25" t="s">
        <v>68</v>
      </c>
      <c r="C18" s="55">
        <v>34330</v>
      </c>
      <c r="D18" s="32" t="s">
        <v>69</v>
      </c>
      <c r="F18" s="36"/>
      <c r="G18" s="37"/>
    </row>
    <row r="19" spans="1:7" ht="15" customHeight="1" x14ac:dyDescent="0.3">
      <c r="A19" s="16"/>
      <c r="B19" s="25"/>
      <c r="C19" s="53"/>
      <c r="D19" s="26"/>
      <c r="F19" s="35"/>
      <c r="G19" s="35"/>
    </row>
    <row r="20" spans="1:7" ht="15" customHeight="1" x14ac:dyDescent="0.3">
      <c r="A20" s="17" t="s">
        <v>2</v>
      </c>
      <c r="B20" s="15"/>
      <c r="C20" s="55">
        <f>SUM(C12,C16,C18)</f>
        <v>68831.75</v>
      </c>
      <c r="D20" s="27"/>
      <c r="F20" s="35"/>
      <c r="G20" s="35"/>
    </row>
    <row r="21" spans="1:7" ht="15" customHeight="1" thickBot="1" x14ac:dyDescent="0.35">
      <c r="A21" s="18"/>
      <c r="B21" s="12"/>
      <c r="C21" s="13"/>
      <c r="D21" s="28"/>
      <c r="F21" s="35"/>
      <c r="G21" s="35"/>
    </row>
    <row r="22" spans="1:7" ht="15" thickBot="1" x14ac:dyDescent="0.35"/>
    <row r="23" spans="1:7" ht="19.5" customHeight="1" thickBot="1" x14ac:dyDescent="0.35">
      <c r="A23" s="83" t="s">
        <v>27</v>
      </c>
      <c r="B23" s="84"/>
      <c r="C23" s="84"/>
      <c r="D23" s="85"/>
    </row>
    <row r="24" spans="1:7" ht="19.5" customHeight="1" thickBot="1" x14ac:dyDescent="0.35">
      <c r="A24" s="86" t="s">
        <v>70</v>
      </c>
      <c r="B24" s="87"/>
      <c r="C24" s="87"/>
      <c r="D24" s="88"/>
    </row>
    <row r="25" spans="1:7" ht="36" customHeight="1" x14ac:dyDescent="0.3">
      <c r="A25" s="82" t="s">
        <v>71</v>
      </c>
      <c r="B25" s="2" t="s">
        <v>72</v>
      </c>
      <c r="C25" s="53">
        <v>145.69999999999999</v>
      </c>
      <c r="D25" s="47"/>
    </row>
    <row r="26" spans="1:7" ht="37.5" customHeight="1" x14ac:dyDescent="0.3">
      <c r="A26" s="82" t="s">
        <v>73</v>
      </c>
      <c r="B26" s="48" t="s">
        <v>74</v>
      </c>
      <c r="C26" s="45">
        <v>6369.44</v>
      </c>
      <c r="D26" s="61"/>
    </row>
    <row r="27" spans="1:7" x14ac:dyDescent="0.3">
      <c r="A27" s="57"/>
      <c r="B27" s="54" t="s">
        <v>1</v>
      </c>
      <c r="C27" s="55">
        <v>6515.1399999999994</v>
      </c>
      <c r="D27" s="61"/>
    </row>
    <row r="28" spans="1:7" x14ac:dyDescent="0.3">
      <c r="A28" s="57"/>
      <c r="B28" s="54"/>
      <c r="C28" s="53"/>
      <c r="D28" s="61"/>
    </row>
    <row r="29" spans="1:7" x14ac:dyDescent="0.3">
      <c r="A29" s="58" t="s">
        <v>2</v>
      </c>
      <c r="B29" s="50"/>
      <c r="C29" s="55">
        <v>6515.1399999999994</v>
      </c>
      <c r="D29" s="56"/>
    </row>
    <row r="30" spans="1:7" ht="15" thickBot="1" x14ac:dyDescent="0.35">
      <c r="A30" s="59"/>
      <c r="B30" s="51"/>
      <c r="C30" s="52"/>
      <c r="D30" s="60"/>
    </row>
  </sheetData>
  <mergeCells count="8">
    <mergeCell ref="A23:D23"/>
    <mergeCell ref="A24:D24"/>
    <mergeCell ref="A1:D1"/>
    <mergeCell ref="A2:D2"/>
    <mergeCell ref="A5:D5"/>
    <mergeCell ref="A6:D6"/>
    <mergeCell ref="D7:D12"/>
    <mergeCell ref="D14:D16"/>
  </mergeCells>
  <printOptions horizontalCentered="1"/>
  <pageMargins left="0.31496062992125984" right="0.31496062992125984" top="0.35433070866141736" bottom="0.35433070866141736" header="0.31496062992125984" footer="0.15748031496062992"/>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zoomScaleNormal="100" zoomScaleSheetLayoutView="100" workbookViewId="0">
      <selection activeCell="D18" sqref="D18"/>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0.6640625" style="1" customWidth="1"/>
    <col min="6" max="6" width="50.6640625" style="1" customWidth="1"/>
    <col min="7" max="7" width="15.6640625" style="1" customWidth="1"/>
    <col min="8" max="16384" width="34.5546875" style="1"/>
  </cols>
  <sheetData>
    <row r="1" spans="1:7" ht="20.100000000000001" customHeight="1" thickBot="1" x14ac:dyDescent="0.35">
      <c r="A1" s="89"/>
      <c r="B1" s="89"/>
      <c r="C1" s="89"/>
      <c r="D1" s="89"/>
    </row>
    <row r="2" spans="1:7" s="5" customFormat="1" ht="24.9" customHeight="1" thickBot="1" x14ac:dyDescent="0.35">
      <c r="A2" s="90" t="s">
        <v>18</v>
      </c>
      <c r="B2" s="91"/>
      <c r="C2" s="91"/>
      <c r="D2" s="92"/>
    </row>
    <row r="3" spans="1:7" s="5" customFormat="1" ht="30" customHeight="1" thickBot="1" x14ac:dyDescent="0.35">
      <c r="A3" s="9" t="s">
        <v>4</v>
      </c>
      <c r="B3" s="10" t="s">
        <v>5</v>
      </c>
      <c r="C3" s="10" t="s">
        <v>6</v>
      </c>
      <c r="D3" s="11" t="s">
        <v>7</v>
      </c>
    </row>
    <row r="4" spans="1:7" ht="15" thickBot="1" x14ac:dyDescent="0.35">
      <c r="A4" s="12"/>
      <c r="B4" s="12"/>
      <c r="C4" s="13"/>
      <c r="D4" s="12"/>
    </row>
    <row r="5" spans="1:7" s="5" customFormat="1" ht="20.100000000000001" customHeight="1" thickBot="1" x14ac:dyDescent="0.35">
      <c r="A5" s="83" t="s">
        <v>27</v>
      </c>
      <c r="B5" s="84"/>
      <c r="C5" s="84"/>
      <c r="D5" s="85"/>
    </row>
    <row r="6" spans="1:7" s="5" customFormat="1" ht="20.100000000000001" customHeight="1" thickBot="1" x14ac:dyDescent="0.35">
      <c r="A6" s="86" t="s">
        <v>16</v>
      </c>
      <c r="B6" s="87"/>
      <c r="C6" s="87"/>
      <c r="D6" s="88"/>
      <c r="F6" s="34"/>
      <c r="G6" s="34"/>
    </row>
    <row r="7" spans="1:7" ht="15.9" customHeight="1" x14ac:dyDescent="0.3">
      <c r="A7" s="22" t="s">
        <v>25</v>
      </c>
      <c r="B7" s="23" t="s">
        <v>23</v>
      </c>
      <c r="C7" s="24">
        <v>1400</v>
      </c>
      <c r="D7" s="93" t="s">
        <v>123</v>
      </c>
      <c r="F7" s="35"/>
      <c r="G7" s="35"/>
    </row>
    <row r="8" spans="1:7" ht="15.9" customHeight="1" x14ac:dyDescent="0.3">
      <c r="A8" s="16"/>
      <c r="B8" s="8" t="s">
        <v>24</v>
      </c>
      <c r="C8" s="3">
        <v>300</v>
      </c>
      <c r="D8" s="94"/>
      <c r="F8" s="35"/>
      <c r="G8" s="37"/>
    </row>
    <row r="9" spans="1:7" ht="15.9" customHeight="1" x14ac:dyDescent="0.3">
      <c r="A9" s="16"/>
      <c r="B9" s="6" t="s">
        <v>13</v>
      </c>
      <c r="C9" s="7">
        <v>300</v>
      </c>
      <c r="D9" s="94"/>
      <c r="F9" s="35"/>
      <c r="G9" s="37"/>
    </row>
    <row r="10" spans="1:7" ht="15" customHeight="1" x14ac:dyDescent="0.3">
      <c r="A10" s="16"/>
      <c r="B10" s="8" t="s">
        <v>1</v>
      </c>
      <c r="C10" s="4">
        <f>SUM(C7:C9)</f>
        <v>2000</v>
      </c>
      <c r="D10" s="94"/>
      <c r="F10" s="35"/>
      <c r="G10" s="37"/>
    </row>
    <row r="11" spans="1:7" ht="15" customHeight="1" x14ac:dyDescent="0.3">
      <c r="A11" s="16"/>
      <c r="B11" s="8"/>
      <c r="C11" s="3"/>
      <c r="D11" s="26"/>
      <c r="F11" s="38"/>
      <c r="G11" s="19"/>
    </row>
    <row r="12" spans="1:7" ht="15" customHeight="1" x14ac:dyDescent="0.3">
      <c r="A12" s="17" t="s">
        <v>26</v>
      </c>
      <c r="B12" s="8" t="s">
        <v>23</v>
      </c>
      <c r="C12" s="4">
        <v>23005.870000000003</v>
      </c>
      <c r="D12" s="32"/>
      <c r="F12" s="35"/>
      <c r="G12" s="35"/>
    </row>
    <row r="13" spans="1:7" ht="15" customHeight="1" x14ac:dyDescent="0.3">
      <c r="A13" s="16"/>
      <c r="B13" s="8"/>
      <c r="C13" s="3"/>
      <c r="D13" s="26"/>
      <c r="F13" s="35"/>
      <c r="G13" s="35"/>
    </row>
    <row r="14" spans="1:7" ht="129.6" x14ac:dyDescent="0.3">
      <c r="A14" s="46" t="s">
        <v>75</v>
      </c>
      <c r="B14" s="54" t="s">
        <v>76</v>
      </c>
      <c r="C14" s="55">
        <v>6103.14</v>
      </c>
      <c r="D14" s="62" t="s">
        <v>124</v>
      </c>
      <c r="E14" s="49"/>
      <c r="F14" s="49"/>
      <c r="G14" s="49"/>
    </row>
    <row r="15" spans="1:7" ht="43.2" x14ac:dyDescent="0.3">
      <c r="A15" s="46" t="s">
        <v>77</v>
      </c>
      <c r="B15" s="50" t="s">
        <v>78</v>
      </c>
      <c r="C15" s="55">
        <v>1000</v>
      </c>
      <c r="D15" s="61" t="s">
        <v>125</v>
      </c>
      <c r="E15" s="49"/>
      <c r="F15" s="49"/>
      <c r="G15" s="49"/>
    </row>
    <row r="16" spans="1:7" x14ac:dyDescent="0.3">
      <c r="A16" s="57"/>
      <c r="B16" s="54"/>
      <c r="C16" s="53"/>
      <c r="D16" s="61"/>
      <c r="E16" s="49"/>
      <c r="F16" s="49"/>
      <c r="G16" s="49"/>
    </row>
    <row r="17" spans="1:7" x14ac:dyDescent="0.3">
      <c r="A17" s="58" t="s">
        <v>2</v>
      </c>
      <c r="B17" s="50"/>
      <c r="C17" s="55">
        <f>SUM(C10,C12,C14,C15)</f>
        <v>32109.010000000002</v>
      </c>
      <c r="D17" s="56"/>
      <c r="E17" s="49"/>
      <c r="F17" s="49"/>
      <c r="G17" s="49"/>
    </row>
    <row r="18" spans="1:7" ht="15" thickBot="1" x14ac:dyDescent="0.35">
      <c r="A18" s="59"/>
      <c r="B18" s="51"/>
      <c r="C18" s="52"/>
      <c r="D18" s="60"/>
      <c r="E18" s="49"/>
      <c r="F18" s="49"/>
      <c r="G18" s="49"/>
    </row>
  </sheetData>
  <mergeCells count="5">
    <mergeCell ref="A1:D1"/>
    <mergeCell ref="A2:D2"/>
    <mergeCell ref="A5:D5"/>
    <mergeCell ref="A6:D6"/>
    <mergeCell ref="D7:D10"/>
  </mergeCells>
  <printOptions horizontalCentered="1"/>
  <pageMargins left="0.31496062992125984" right="0.31496062992125984" top="0.35433070866141736" bottom="0.35433070866141736" header="0.31496062992125984" footer="0.15748031496062992"/>
  <pageSetup paperSize="9"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
  <sheetViews>
    <sheetView zoomScaleNormal="100" zoomScaleSheetLayoutView="100" workbookViewId="0">
      <selection activeCell="B29" sqref="B29"/>
    </sheetView>
  </sheetViews>
  <sheetFormatPr defaultColWidth="34.5546875" defaultRowHeight="14.4" x14ac:dyDescent="0.3"/>
  <cols>
    <col min="1" max="1" width="30.6640625" style="2" customWidth="1"/>
    <col min="2" max="2" width="35.6640625" style="44" customWidth="1"/>
    <col min="3" max="3" width="15.6640625" style="2" customWidth="1"/>
    <col min="4" max="4" width="48.6640625" style="44" customWidth="1"/>
    <col min="5" max="5" width="10.6640625" style="44" customWidth="1"/>
    <col min="6" max="6" width="50.6640625" style="44" customWidth="1"/>
    <col min="7" max="7" width="15.6640625" style="44" customWidth="1"/>
    <col min="8" max="16384" width="34.5546875" style="44"/>
  </cols>
  <sheetData>
    <row r="1" spans="1:7" ht="20.100000000000001" customHeight="1" thickBot="1" x14ac:dyDescent="0.35">
      <c r="A1" s="89"/>
      <c r="B1" s="89"/>
      <c r="C1" s="89"/>
      <c r="D1" s="89"/>
    </row>
    <row r="2" spans="1:7" s="5" customFormat="1" ht="30" customHeight="1" thickBot="1" x14ac:dyDescent="0.35">
      <c r="A2" s="90" t="s">
        <v>106</v>
      </c>
      <c r="B2" s="91"/>
      <c r="C2" s="91"/>
      <c r="D2" s="92"/>
    </row>
    <row r="3" spans="1:7" s="5" customFormat="1" ht="30" customHeight="1" thickBot="1" x14ac:dyDescent="0.35">
      <c r="A3" s="9" t="s">
        <v>4</v>
      </c>
      <c r="B3" s="10" t="s">
        <v>5</v>
      </c>
      <c r="C3" s="10" t="s">
        <v>6</v>
      </c>
      <c r="D3" s="11" t="s">
        <v>7</v>
      </c>
    </row>
    <row r="4" spans="1:7" ht="15" thickBot="1" x14ac:dyDescent="0.35">
      <c r="A4" s="51"/>
      <c r="B4" s="51"/>
      <c r="C4" s="52"/>
      <c r="D4" s="51"/>
    </row>
    <row r="5" spans="1:7" s="49" customFormat="1" ht="20.100000000000001" customHeight="1" thickBot="1" x14ac:dyDescent="0.35">
      <c r="A5" s="83" t="s">
        <v>107</v>
      </c>
      <c r="B5" s="84"/>
      <c r="C5" s="84"/>
      <c r="D5" s="85"/>
    </row>
    <row r="6" spans="1:7" s="49" customFormat="1" ht="20.100000000000001" customHeight="1" thickBot="1" x14ac:dyDescent="0.35">
      <c r="A6" s="86" t="s">
        <v>119</v>
      </c>
      <c r="B6" s="87"/>
      <c r="C6" s="87"/>
      <c r="D6" s="88"/>
    </row>
    <row r="7" spans="1:7" s="49" customFormat="1" ht="15" customHeight="1" x14ac:dyDescent="0.3">
      <c r="A7" s="22" t="s">
        <v>108</v>
      </c>
      <c r="B7" s="23" t="s">
        <v>109</v>
      </c>
      <c r="C7" s="77">
        <v>31620</v>
      </c>
      <c r="D7" s="93" t="s">
        <v>126</v>
      </c>
    </row>
    <row r="8" spans="1:7" s="49" customFormat="1" ht="15" customHeight="1" x14ac:dyDescent="0.3">
      <c r="A8" s="57"/>
      <c r="B8" s="6" t="s">
        <v>110</v>
      </c>
      <c r="C8" s="45">
        <v>1859.89</v>
      </c>
      <c r="D8" s="94"/>
    </row>
    <row r="9" spans="1:7" s="49" customFormat="1" ht="30" customHeight="1" x14ac:dyDescent="0.3">
      <c r="A9" s="57"/>
      <c r="B9" s="50" t="s">
        <v>1</v>
      </c>
      <c r="C9" s="55">
        <f>SUM(C7:C8)</f>
        <v>33479.89</v>
      </c>
      <c r="D9" s="94"/>
    </row>
    <row r="10" spans="1:7" s="49" customFormat="1" ht="15" customHeight="1" x14ac:dyDescent="0.3">
      <c r="A10" s="57"/>
      <c r="B10" s="54"/>
      <c r="C10" s="53"/>
      <c r="D10" s="61"/>
    </row>
    <row r="11" spans="1:7" s="49" customFormat="1" ht="15" customHeight="1" x14ac:dyDescent="0.3">
      <c r="A11" s="58" t="s">
        <v>2</v>
      </c>
      <c r="B11" s="50"/>
      <c r="C11" s="55">
        <f>C9</f>
        <v>33479.89</v>
      </c>
      <c r="D11" s="56"/>
    </row>
    <row r="12" spans="1:7" s="49" customFormat="1" ht="15" customHeight="1" thickBot="1" x14ac:dyDescent="0.35">
      <c r="A12" s="59"/>
      <c r="B12" s="51"/>
      <c r="C12" s="52"/>
      <c r="D12" s="60"/>
    </row>
    <row r="13" spans="1:7" s="19" customFormat="1" ht="15" customHeight="1" thickBot="1" x14ac:dyDescent="0.35">
      <c r="A13" s="20"/>
      <c r="B13" s="50"/>
      <c r="C13" s="55"/>
      <c r="D13" s="50"/>
      <c r="F13" s="44"/>
      <c r="G13" s="44"/>
    </row>
    <row r="14" spans="1:7" s="49" customFormat="1" ht="20.100000000000001" customHeight="1" thickBot="1" x14ac:dyDescent="0.35">
      <c r="A14" s="86" t="s">
        <v>120</v>
      </c>
      <c r="B14" s="87"/>
      <c r="C14" s="87"/>
      <c r="D14" s="88"/>
    </row>
    <row r="15" spans="1:7" s="49" customFormat="1" ht="15" customHeight="1" x14ac:dyDescent="0.3">
      <c r="A15" s="58" t="s">
        <v>111</v>
      </c>
      <c r="B15" s="54" t="s">
        <v>101</v>
      </c>
      <c r="C15" s="53">
        <v>3593.24</v>
      </c>
      <c r="D15" s="93" t="s">
        <v>127</v>
      </c>
    </row>
    <row r="16" spans="1:7" s="49" customFormat="1" ht="15" customHeight="1" x14ac:dyDescent="0.3">
      <c r="A16" s="58"/>
      <c r="B16" s="54" t="s">
        <v>112</v>
      </c>
      <c r="C16" s="53">
        <v>143.72999999999999</v>
      </c>
      <c r="D16" s="94"/>
    </row>
    <row r="17" spans="1:4" s="49" customFormat="1" ht="15" customHeight="1" x14ac:dyDescent="0.3">
      <c r="A17" s="58"/>
      <c r="B17" s="6" t="s">
        <v>49</v>
      </c>
      <c r="C17" s="45">
        <v>395.26</v>
      </c>
      <c r="D17" s="94"/>
    </row>
    <row r="18" spans="1:4" s="49" customFormat="1" ht="15" customHeight="1" x14ac:dyDescent="0.3">
      <c r="A18" s="58"/>
      <c r="B18" s="50" t="s">
        <v>1</v>
      </c>
      <c r="C18" s="55">
        <f>SUM(C15:C17)</f>
        <v>4132.2299999999996</v>
      </c>
      <c r="D18" s="94"/>
    </row>
    <row r="19" spans="1:4" s="49" customFormat="1" ht="15" customHeight="1" x14ac:dyDescent="0.3">
      <c r="A19" s="58"/>
      <c r="B19" s="50"/>
      <c r="C19" s="55"/>
      <c r="D19" s="61"/>
    </row>
    <row r="20" spans="1:4" s="49" customFormat="1" ht="15" customHeight="1" x14ac:dyDescent="0.3">
      <c r="A20" s="58" t="s">
        <v>2</v>
      </c>
      <c r="B20" s="50"/>
      <c r="C20" s="55">
        <f>C18</f>
        <v>4132.2299999999996</v>
      </c>
      <c r="D20" s="61"/>
    </row>
    <row r="21" spans="1:4" s="49" customFormat="1" ht="15" thickBot="1" x14ac:dyDescent="0.35">
      <c r="A21" s="59"/>
      <c r="B21" s="78"/>
      <c r="C21" s="78"/>
      <c r="D21" s="60"/>
    </row>
    <row r="22" spans="1:4" s="49" customFormat="1" x14ac:dyDescent="0.3">
      <c r="A22" s="50"/>
      <c r="B22" s="50"/>
      <c r="C22" s="55"/>
      <c r="D22" s="50"/>
    </row>
  </sheetData>
  <mergeCells count="7">
    <mergeCell ref="D15:D18"/>
    <mergeCell ref="A1:D1"/>
    <mergeCell ref="A2:D2"/>
    <mergeCell ref="A5:D5"/>
    <mergeCell ref="A6:D6"/>
    <mergeCell ref="D7:D9"/>
    <mergeCell ref="A14:D14"/>
  </mergeCells>
  <printOptions horizontalCentered="1"/>
  <pageMargins left="0.31496062992125984" right="0.31496062992125984" top="0.35433070866141736" bottom="0.35433070866141736" header="0.31496062992125984" footer="0.15748031496062992"/>
  <pageSetup paperSize="9"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2"/>
  <sheetViews>
    <sheetView zoomScaleNormal="100" zoomScaleSheetLayoutView="100" workbookViewId="0">
      <selection activeCell="D11" sqref="D11:D14"/>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0.6640625" style="1" customWidth="1"/>
    <col min="6" max="16384" width="34.5546875" style="1"/>
  </cols>
  <sheetData>
    <row r="1" spans="1:4" ht="20.100000000000001" customHeight="1" thickBot="1" x14ac:dyDescent="0.35">
      <c r="A1" s="89"/>
      <c r="B1" s="89"/>
      <c r="C1" s="89"/>
      <c r="D1" s="89"/>
    </row>
    <row r="2" spans="1:4" s="5" customFormat="1" ht="24.9" customHeight="1" thickBot="1" x14ac:dyDescent="0.35">
      <c r="A2" s="90" t="s">
        <v>19</v>
      </c>
      <c r="B2" s="91"/>
      <c r="C2" s="91"/>
      <c r="D2" s="92"/>
    </row>
    <row r="3" spans="1:4" s="5" customFormat="1" ht="30" customHeight="1" thickBot="1" x14ac:dyDescent="0.35">
      <c r="A3" s="9" t="s">
        <v>4</v>
      </c>
      <c r="B3" s="10" t="s">
        <v>5</v>
      </c>
      <c r="C3" s="10" t="s">
        <v>6</v>
      </c>
      <c r="D3" s="11" t="s">
        <v>7</v>
      </c>
    </row>
    <row r="4" spans="1:4" ht="15" thickBot="1" x14ac:dyDescent="0.35">
      <c r="A4" s="12"/>
      <c r="B4" s="12"/>
      <c r="C4" s="13"/>
      <c r="D4" s="12"/>
    </row>
    <row r="5" spans="1:4" s="5" customFormat="1" ht="20.100000000000001" customHeight="1" thickBot="1" x14ac:dyDescent="0.35">
      <c r="A5" s="83" t="s">
        <v>9</v>
      </c>
      <c r="B5" s="84"/>
      <c r="C5" s="84"/>
      <c r="D5" s="85"/>
    </row>
    <row r="6" spans="1:4" s="5" customFormat="1" ht="20.100000000000001" customHeight="1" thickBot="1" x14ac:dyDescent="0.35">
      <c r="A6" s="86" t="s">
        <v>113</v>
      </c>
      <c r="B6" s="87"/>
      <c r="C6" s="87"/>
      <c r="D6" s="88"/>
    </row>
    <row r="7" spans="1:4" ht="15" customHeight="1" x14ac:dyDescent="0.3">
      <c r="A7" s="96" t="s">
        <v>79</v>
      </c>
      <c r="B7" s="8" t="s">
        <v>23</v>
      </c>
      <c r="C7" s="3">
        <v>8139.13</v>
      </c>
      <c r="D7" s="93" t="s">
        <v>128</v>
      </c>
    </row>
    <row r="8" spans="1:4" ht="15" customHeight="1" x14ac:dyDescent="0.3">
      <c r="A8" s="97"/>
      <c r="B8" s="6" t="s">
        <v>24</v>
      </c>
      <c r="C8" s="7">
        <v>860.87</v>
      </c>
      <c r="D8" s="94"/>
    </row>
    <row r="9" spans="1:4" ht="144" customHeight="1" x14ac:dyDescent="0.3">
      <c r="A9" s="16"/>
      <c r="B9" s="8" t="s">
        <v>1</v>
      </c>
      <c r="C9" s="4">
        <f>SUM(C7:C8)</f>
        <v>9000</v>
      </c>
      <c r="D9" s="94"/>
    </row>
    <row r="10" spans="1:4" ht="15" customHeight="1" x14ac:dyDescent="0.3">
      <c r="A10" s="16"/>
      <c r="B10" s="8"/>
      <c r="C10" s="4"/>
      <c r="D10" s="26"/>
    </row>
    <row r="11" spans="1:4" ht="15" customHeight="1" x14ac:dyDescent="0.3">
      <c r="A11" s="17" t="s">
        <v>80</v>
      </c>
      <c r="B11" s="8" t="s">
        <v>23</v>
      </c>
      <c r="C11" s="3">
        <v>108208.75999999998</v>
      </c>
      <c r="D11" s="95" t="s">
        <v>129</v>
      </c>
    </row>
    <row r="12" spans="1:4" ht="15" customHeight="1" x14ac:dyDescent="0.3">
      <c r="A12" s="30"/>
      <c r="B12" s="8" t="s">
        <v>24</v>
      </c>
      <c r="C12" s="3">
        <v>1350</v>
      </c>
      <c r="D12" s="94"/>
    </row>
    <row r="13" spans="1:4" ht="15" customHeight="1" x14ac:dyDescent="0.3">
      <c r="A13" s="16"/>
      <c r="B13" s="6" t="s">
        <v>13</v>
      </c>
      <c r="C13" s="7">
        <v>675</v>
      </c>
      <c r="D13" s="94"/>
    </row>
    <row r="14" spans="1:4" ht="99.9" customHeight="1" x14ac:dyDescent="0.3">
      <c r="A14" s="16"/>
      <c r="B14" s="8" t="s">
        <v>1</v>
      </c>
      <c r="C14" s="4">
        <f>SUM(C11:C13)</f>
        <v>110233.75999999998</v>
      </c>
      <c r="D14" s="94"/>
    </row>
    <row r="15" spans="1:4" ht="15" customHeight="1" x14ac:dyDescent="0.3">
      <c r="A15" s="16"/>
      <c r="B15" s="8"/>
      <c r="C15" s="4"/>
      <c r="D15" s="26"/>
    </row>
    <row r="16" spans="1:4" ht="15" customHeight="1" x14ac:dyDescent="0.3">
      <c r="A16" s="17" t="s">
        <v>81</v>
      </c>
      <c r="B16" s="8" t="s">
        <v>23</v>
      </c>
      <c r="C16" s="3">
        <v>125618.42</v>
      </c>
      <c r="D16" s="94" t="s">
        <v>130</v>
      </c>
    </row>
    <row r="17" spans="1:4" ht="15" customHeight="1" x14ac:dyDescent="0.3">
      <c r="A17" s="30"/>
      <c r="B17" s="8" t="s">
        <v>24</v>
      </c>
      <c r="C17" s="3">
        <v>3248.17</v>
      </c>
      <c r="D17" s="94"/>
    </row>
    <row r="18" spans="1:4" ht="15" customHeight="1" x14ac:dyDescent="0.3">
      <c r="A18" s="16"/>
      <c r="B18" s="6" t="s">
        <v>28</v>
      </c>
      <c r="C18" s="7">
        <v>1108.9100000000001</v>
      </c>
      <c r="D18" s="94"/>
    </row>
    <row r="19" spans="1:4" ht="99.9" customHeight="1" x14ac:dyDescent="0.3">
      <c r="A19" s="16"/>
      <c r="B19" s="8" t="s">
        <v>1</v>
      </c>
      <c r="C19" s="4">
        <f>SUM(C16:C18)</f>
        <v>129975.5</v>
      </c>
      <c r="D19" s="94"/>
    </row>
    <row r="20" spans="1:4" ht="15" customHeight="1" x14ac:dyDescent="0.3">
      <c r="A20" s="16"/>
      <c r="B20" s="8"/>
      <c r="C20" s="4"/>
      <c r="D20" s="27"/>
    </row>
    <row r="21" spans="1:4" ht="15" customHeight="1" x14ac:dyDescent="0.3">
      <c r="A21" s="17" t="s">
        <v>2</v>
      </c>
      <c r="B21" s="15"/>
      <c r="C21" s="4">
        <f>C9+C14+C19</f>
        <v>249209.25999999998</v>
      </c>
      <c r="D21" s="27"/>
    </row>
    <row r="22" spans="1:4" ht="15" customHeight="1" thickBot="1" x14ac:dyDescent="0.35">
      <c r="A22" s="18"/>
      <c r="B22" s="12"/>
      <c r="C22" s="13"/>
      <c r="D22" s="28"/>
    </row>
    <row r="23" spans="1:4" s="44" customFormat="1" ht="15" customHeight="1" thickBot="1" x14ac:dyDescent="0.35">
      <c r="A23" s="21"/>
      <c r="B23" s="50"/>
      <c r="C23" s="55"/>
      <c r="D23" s="19"/>
    </row>
    <row r="24" spans="1:4" ht="20.100000000000001" customHeight="1" thickBot="1" x14ac:dyDescent="0.35">
      <c r="A24" s="86" t="s">
        <v>11</v>
      </c>
      <c r="B24" s="87"/>
      <c r="C24" s="87"/>
      <c r="D24" s="88"/>
    </row>
    <row r="25" spans="1:4" ht="15" customHeight="1" x14ac:dyDescent="0.3">
      <c r="A25" s="17" t="s">
        <v>3</v>
      </c>
      <c r="B25" s="8" t="s">
        <v>23</v>
      </c>
      <c r="C25" s="4">
        <v>39773.949999999997</v>
      </c>
      <c r="D25" s="33"/>
    </row>
    <row r="26" spans="1:4" s="5" customFormat="1" ht="15" customHeight="1" x14ac:dyDescent="0.3">
      <c r="A26" s="16"/>
      <c r="B26" s="8"/>
      <c r="C26" s="4"/>
      <c r="D26" s="27"/>
    </row>
    <row r="27" spans="1:4" ht="15" customHeight="1" x14ac:dyDescent="0.3">
      <c r="A27" s="17" t="s">
        <v>2</v>
      </c>
      <c r="B27" s="15"/>
      <c r="C27" s="4">
        <f>C25</f>
        <v>39773.949999999997</v>
      </c>
      <c r="D27" s="27"/>
    </row>
    <row r="28" spans="1:4" ht="15" customHeight="1" thickBot="1" x14ac:dyDescent="0.35">
      <c r="A28" s="18"/>
      <c r="B28" s="12"/>
      <c r="C28" s="13"/>
      <c r="D28" s="28"/>
    </row>
    <row r="29" spans="1:4" ht="15" customHeight="1" x14ac:dyDescent="0.3"/>
    <row r="30" spans="1:4" ht="15" customHeight="1" x14ac:dyDescent="0.3"/>
    <row r="32" spans="1:4" x14ac:dyDescent="0.3">
      <c r="C32" s="39"/>
    </row>
  </sheetData>
  <mergeCells count="9">
    <mergeCell ref="A1:D1"/>
    <mergeCell ref="A24:D24"/>
    <mergeCell ref="A2:D2"/>
    <mergeCell ref="A5:D5"/>
    <mergeCell ref="A6:D6"/>
    <mergeCell ref="D7:D9"/>
    <mergeCell ref="D11:D14"/>
    <mergeCell ref="D16:D19"/>
    <mergeCell ref="A7:A8"/>
  </mergeCells>
  <printOptions horizontalCentered="1"/>
  <pageMargins left="0.31496062992125984" right="0.31496062992125984" top="0.35433070866141736" bottom="0.35433070866141736" header="0.31496062992125984" footer="0.19685039370078741"/>
  <pageSetup paperSize="9" orientation="landscape" r:id="rId1"/>
  <headerFooter>
    <oddFooter>&amp;C&amp;P</oddFooter>
  </headerFooter>
  <rowBreaks count="1" manualBreakCount="1">
    <brk id="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7"/>
  <sheetViews>
    <sheetView zoomScaleNormal="100" zoomScaleSheetLayoutView="100" workbookViewId="0">
      <selection activeCell="A3" sqref="A3"/>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0.6640625" style="1" customWidth="1"/>
    <col min="6" max="6" width="50.6640625" style="1" customWidth="1"/>
    <col min="7" max="7" width="15.6640625" style="1" customWidth="1"/>
    <col min="8" max="16384" width="34.5546875" style="1"/>
  </cols>
  <sheetData>
    <row r="1" spans="1:7" ht="20.100000000000001" customHeight="1" thickBot="1" x14ac:dyDescent="0.35">
      <c r="A1" s="89"/>
      <c r="B1" s="89"/>
      <c r="C1" s="89"/>
      <c r="D1" s="89"/>
    </row>
    <row r="2" spans="1:7" s="5" customFormat="1" ht="24.9" customHeight="1" thickBot="1" x14ac:dyDescent="0.35">
      <c r="A2" s="90" t="s">
        <v>20</v>
      </c>
      <c r="B2" s="91"/>
      <c r="C2" s="91"/>
      <c r="D2" s="92"/>
    </row>
    <row r="3" spans="1:7" s="5" customFormat="1" ht="30" customHeight="1" thickBot="1" x14ac:dyDescent="0.35">
      <c r="A3" s="9" t="s">
        <v>4</v>
      </c>
      <c r="B3" s="10" t="s">
        <v>5</v>
      </c>
      <c r="C3" s="10" t="s">
        <v>6</v>
      </c>
      <c r="D3" s="11" t="s">
        <v>7</v>
      </c>
    </row>
    <row r="4" spans="1:7" ht="15" thickBot="1" x14ac:dyDescent="0.35">
      <c r="A4" s="12"/>
      <c r="B4" s="12"/>
      <c r="C4" s="13"/>
      <c r="D4" s="12"/>
      <c r="F4" s="5"/>
      <c r="G4" s="5"/>
    </row>
    <row r="5" spans="1:7" s="5" customFormat="1" ht="20.100000000000001" customHeight="1" thickBot="1" x14ac:dyDescent="0.35">
      <c r="A5" s="83" t="s">
        <v>10</v>
      </c>
      <c r="B5" s="84"/>
      <c r="C5" s="84"/>
      <c r="D5" s="85"/>
    </row>
    <row r="6" spans="1:7" s="5" customFormat="1" ht="20.100000000000001" customHeight="1" thickBot="1" x14ac:dyDescent="0.35">
      <c r="A6" s="86" t="s">
        <v>12</v>
      </c>
      <c r="B6" s="87"/>
      <c r="C6" s="87"/>
      <c r="D6" s="88"/>
    </row>
    <row r="7" spans="1:7" s="15" customFormat="1" ht="28.8" x14ac:dyDescent="0.3">
      <c r="A7" s="46" t="s">
        <v>83</v>
      </c>
      <c r="B7" s="29" t="s">
        <v>23</v>
      </c>
      <c r="C7" s="3">
        <v>3144.96</v>
      </c>
      <c r="D7" s="93" t="s">
        <v>85</v>
      </c>
      <c r="F7" s="5"/>
      <c r="G7" s="5"/>
    </row>
    <row r="8" spans="1:7" s="15" customFormat="1" ht="15" customHeight="1" x14ac:dyDescent="0.3">
      <c r="A8" s="17"/>
      <c r="B8" s="29" t="s">
        <v>24</v>
      </c>
      <c r="C8" s="3">
        <v>450</v>
      </c>
      <c r="D8" s="94"/>
      <c r="F8" s="5"/>
      <c r="G8" s="5"/>
    </row>
    <row r="9" spans="1:7" s="15" customFormat="1" ht="15" customHeight="1" x14ac:dyDescent="0.3">
      <c r="A9" s="16"/>
      <c r="B9" s="6" t="s">
        <v>13</v>
      </c>
      <c r="C9" s="7">
        <v>225</v>
      </c>
      <c r="D9" s="94"/>
      <c r="F9" s="5"/>
      <c r="G9" s="5"/>
    </row>
    <row r="10" spans="1:7" ht="95.1" customHeight="1" x14ac:dyDescent="0.3">
      <c r="A10" s="16"/>
      <c r="B10" s="8" t="s">
        <v>1</v>
      </c>
      <c r="C10" s="4">
        <f>SUM(C7:C9)</f>
        <v>3819.96</v>
      </c>
      <c r="D10" s="94"/>
      <c r="F10" s="5"/>
      <c r="G10" s="5"/>
    </row>
    <row r="11" spans="1:7" ht="15" customHeight="1" x14ac:dyDescent="0.3">
      <c r="A11" s="16"/>
      <c r="B11" s="8"/>
      <c r="C11" s="3"/>
      <c r="D11" s="26"/>
      <c r="F11" s="5"/>
      <c r="G11" s="5"/>
    </row>
    <row r="12" spans="1:7" ht="28.8" x14ac:dyDescent="0.3">
      <c r="A12" s="46" t="s">
        <v>84</v>
      </c>
      <c r="B12" s="29" t="s">
        <v>23</v>
      </c>
      <c r="C12" s="3">
        <v>2316.29</v>
      </c>
      <c r="D12" s="94" t="s">
        <v>86</v>
      </c>
      <c r="F12" s="5"/>
      <c r="G12" s="5"/>
    </row>
    <row r="13" spans="1:7" ht="15" customHeight="1" x14ac:dyDescent="0.3">
      <c r="A13" s="16"/>
      <c r="B13" s="6" t="s">
        <v>24</v>
      </c>
      <c r="C13" s="7">
        <v>222</v>
      </c>
      <c r="D13" s="94"/>
      <c r="F13" s="5"/>
      <c r="G13" s="5"/>
    </row>
    <row r="14" spans="1:7" ht="140.1" customHeight="1" x14ac:dyDescent="0.3">
      <c r="A14" s="16"/>
      <c r="B14" s="8" t="s">
        <v>1</v>
      </c>
      <c r="C14" s="4">
        <f>SUM(C12:C13)</f>
        <v>2538.29</v>
      </c>
      <c r="D14" s="94"/>
      <c r="F14" s="5"/>
      <c r="G14" s="5"/>
    </row>
    <row r="15" spans="1:7" s="15" customFormat="1" ht="15" customHeight="1" x14ac:dyDescent="0.3">
      <c r="A15" s="16"/>
      <c r="B15" s="8"/>
      <c r="C15" s="3"/>
      <c r="D15" s="26"/>
      <c r="F15" s="5"/>
      <c r="G15" s="5"/>
    </row>
    <row r="16" spans="1:7" s="15" customFormat="1" ht="15" customHeight="1" x14ac:dyDescent="0.3">
      <c r="A16" s="17" t="s">
        <v>29</v>
      </c>
      <c r="B16" s="29" t="s">
        <v>23</v>
      </c>
      <c r="C16" s="3">
        <v>7223.7400000000007</v>
      </c>
      <c r="D16" s="94" t="s">
        <v>87</v>
      </c>
      <c r="F16" s="5"/>
      <c r="G16" s="5"/>
    </row>
    <row r="17" spans="1:7" s="15" customFormat="1" ht="15" customHeight="1" x14ac:dyDescent="0.3">
      <c r="A17" s="17"/>
      <c r="B17" s="29" t="s">
        <v>24</v>
      </c>
      <c r="C17" s="3">
        <v>375</v>
      </c>
      <c r="D17" s="94"/>
      <c r="F17" s="5"/>
      <c r="G17" s="5"/>
    </row>
    <row r="18" spans="1:7" ht="15" customHeight="1" x14ac:dyDescent="0.3">
      <c r="A18" s="17"/>
      <c r="B18" s="29" t="s">
        <v>30</v>
      </c>
      <c r="C18" s="3">
        <v>553.36</v>
      </c>
      <c r="D18" s="94"/>
      <c r="F18" s="5"/>
      <c r="G18" s="5"/>
    </row>
    <row r="19" spans="1:7" ht="15" customHeight="1" x14ac:dyDescent="0.3">
      <c r="A19" s="16"/>
      <c r="B19" s="6" t="s">
        <v>13</v>
      </c>
      <c r="C19" s="7">
        <v>150</v>
      </c>
      <c r="D19" s="94"/>
      <c r="F19" s="5"/>
      <c r="G19" s="5"/>
    </row>
    <row r="20" spans="1:7" s="15" customFormat="1" ht="153" customHeight="1" x14ac:dyDescent="0.3">
      <c r="A20" s="16"/>
      <c r="B20" s="8" t="s">
        <v>1</v>
      </c>
      <c r="C20" s="4">
        <f>SUM(C16:C19)</f>
        <v>8302.1</v>
      </c>
      <c r="D20" s="94"/>
      <c r="F20" s="5"/>
      <c r="G20" s="5"/>
    </row>
    <row r="21" spans="1:7" s="15" customFormat="1" ht="15" customHeight="1" x14ac:dyDescent="0.3">
      <c r="A21" s="16"/>
      <c r="B21" s="8"/>
      <c r="C21" s="3"/>
      <c r="D21" s="26"/>
      <c r="F21" s="5"/>
      <c r="G21" s="5"/>
    </row>
    <row r="22" spans="1:7" ht="28.8" x14ac:dyDescent="0.3">
      <c r="A22" s="14" t="s">
        <v>32</v>
      </c>
      <c r="B22" s="29" t="s">
        <v>23</v>
      </c>
      <c r="C22" s="3">
        <v>26122.3</v>
      </c>
      <c r="D22" s="94" t="s">
        <v>88</v>
      </c>
      <c r="F22" s="5"/>
      <c r="G22" s="5"/>
    </row>
    <row r="23" spans="1:7" s="15" customFormat="1" ht="15" customHeight="1" x14ac:dyDescent="0.3">
      <c r="A23" s="17"/>
      <c r="B23" s="29" t="s">
        <v>24</v>
      </c>
      <c r="C23" s="3">
        <v>300</v>
      </c>
      <c r="D23" s="94"/>
      <c r="F23" s="5"/>
      <c r="G23" s="5"/>
    </row>
    <row r="24" spans="1:7" s="15" customFormat="1" ht="15" customHeight="1" x14ac:dyDescent="0.3">
      <c r="A24" s="17"/>
      <c r="B24" s="29" t="s">
        <v>13</v>
      </c>
      <c r="C24" s="3">
        <v>225</v>
      </c>
      <c r="D24" s="94"/>
      <c r="F24" s="5"/>
      <c r="G24" s="5"/>
    </row>
    <row r="25" spans="1:7" ht="15" customHeight="1" x14ac:dyDescent="0.3">
      <c r="A25" s="17"/>
      <c r="B25" s="29" t="s">
        <v>28</v>
      </c>
      <c r="C25" s="3">
        <v>675</v>
      </c>
      <c r="D25" s="94"/>
      <c r="F25" s="5"/>
      <c r="G25" s="5"/>
    </row>
    <row r="26" spans="1:7" ht="15" customHeight="1" x14ac:dyDescent="0.3">
      <c r="A26" s="16"/>
      <c r="B26" s="6" t="s">
        <v>15</v>
      </c>
      <c r="C26" s="7">
        <v>225</v>
      </c>
      <c r="D26" s="94"/>
      <c r="F26" s="5"/>
      <c r="G26" s="5"/>
    </row>
    <row r="27" spans="1:7" ht="35.1" customHeight="1" x14ac:dyDescent="0.3">
      <c r="A27" s="16"/>
      <c r="B27" s="8" t="s">
        <v>1</v>
      </c>
      <c r="C27" s="4">
        <f>SUM(C22:C26)</f>
        <v>27547.3</v>
      </c>
      <c r="D27" s="94"/>
      <c r="F27" s="5"/>
      <c r="G27" s="5"/>
    </row>
    <row r="28" spans="1:7" ht="15" customHeight="1" x14ac:dyDescent="0.3">
      <c r="A28" s="16"/>
      <c r="B28" s="8"/>
      <c r="C28" s="3"/>
      <c r="D28" s="26"/>
      <c r="F28" s="5"/>
      <c r="G28" s="5"/>
    </row>
    <row r="29" spans="1:7" ht="15" customHeight="1" x14ac:dyDescent="0.3">
      <c r="A29" s="17" t="s">
        <v>31</v>
      </c>
      <c r="B29" s="29" t="s">
        <v>23</v>
      </c>
      <c r="C29" s="3">
        <v>1808.7</v>
      </c>
      <c r="D29" s="94" t="s">
        <v>89</v>
      </c>
      <c r="F29" s="5"/>
      <c r="G29" s="5"/>
    </row>
    <row r="30" spans="1:7" ht="15" customHeight="1" x14ac:dyDescent="0.3">
      <c r="A30" s="16"/>
      <c r="B30" s="6" t="s">
        <v>24</v>
      </c>
      <c r="C30" s="7">
        <v>191.3</v>
      </c>
      <c r="D30" s="94"/>
      <c r="F30" s="5"/>
      <c r="G30" s="5"/>
    </row>
    <row r="31" spans="1:7" ht="48" customHeight="1" x14ac:dyDescent="0.3">
      <c r="A31" s="16"/>
      <c r="B31" s="8" t="s">
        <v>1</v>
      </c>
      <c r="C31" s="4">
        <f>SUM(C29:C30)</f>
        <v>2000</v>
      </c>
      <c r="D31" s="94"/>
      <c r="F31" s="5"/>
      <c r="G31" s="5"/>
    </row>
    <row r="32" spans="1:7" ht="15" customHeight="1" x14ac:dyDescent="0.3">
      <c r="A32" s="16"/>
      <c r="B32" s="8"/>
      <c r="C32" s="4"/>
      <c r="D32" s="27"/>
      <c r="F32" s="5"/>
      <c r="G32" s="5"/>
    </row>
    <row r="33" spans="1:7" ht="15" customHeight="1" x14ac:dyDescent="0.3">
      <c r="A33" s="17" t="s">
        <v>2</v>
      </c>
      <c r="B33" s="15"/>
      <c r="C33" s="4">
        <f>SUM(C10,C14,C20,C27,C31)</f>
        <v>44207.65</v>
      </c>
      <c r="D33" s="27"/>
      <c r="F33" s="5"/>
      <c r="G33" s="5"/>
    </row>
    <row r="34" spans="1:7" s="5" customFormat="1" ht="15" customHeight="1" thickBot="1" x14ac:dyDescent="0.35">
      <c r="A34" s="18"/>
      <c r="B34" s="12"/>
      <c r="C34" s="13"/>
      <c r="D34" s="28"/>
    </row>
    <row r="35" spans="1:7" s="15" customFormat="1" ht="15" customHeight="1" thickBot="1" x14ac:dyDescent="0.35">
      <c r="A35" s="21"/>
      <c r="C35" s="4"/>
      <c r="D35" s="19"/>
      <c r="F35" s="5"/>
      <c r="G35" s="5"/>
    </row>
    <row r="36" spans="1:7" s="15" customFormat="1" ht="20.100000000000001" customHeight="1" thickBot="1" x14ac:dyDescent="0.35">
      <c r="A36" s="86" t="s">
        <v>14</v>
      </c>
      <c r="B36" s="87"/>
      <c r="C36" s="87"/>
      <c r="D36" s="88"/>
      <c r="F36" s="5"/>
      <c r="G36" s="5"/>
    </row>
    <row r="37" spans="1:7" s="15" customFormat="1" ht="15" customHeight="1" x14ac:dyDescent="0.3">
      <c r="A37" s="17" t="s">
        <v>35</v>
      </c>
      <c r="B37" s="29" t="s">
        <v>23</v>
      </c>
      <c r="C37" s="3">
        <v>24075.01</v>
      </c>
      <c r="D37" s="31"/>
      <c r="F37" s="5"/>
      <c r="G37" s="5"/>
    </row>
    <row r="38" spans="1:7" ht="15" customHeight="1" x14ac:dyDescent="0.3">
      <c r="A38" s="17"/>
      <c r="B38" s="29" t="s">
        <v>24</v>
      </c>
      <c r="C38" s="3">
        <v>375</v>
      </c>
      <c r="D38" s="26"/>
      <c r="F38" s="5"/>
      <c r="G38" s="5"/>
    </row>
    <row r="39" spans="1:7" ht="15" customHeight="1" x14ac:dyDescent="0.3">
      <c r="A39" s="17"/>
      <c r="B39" s="29" t="s">
        <v>13</v>
      </c>
      <c r="C39" s="3">
        <v>300</v>
      </c>
      <c r="D39" s="26"/>
      <c r="F39" s="5"/>
      <c r="G39" s="5"/>
    </row>
    <row r="40" spans="1:7" s="15" customFormat="1" ht="15" customHeight="1" x14ac:dyDescent="0.3">
      <c r="A40" s="16"/>
      <c r="B40" s="8" t="s">
        <v>36</v>
      </c>
      <c r="C40" s="3">
        <v>2250</v>
      </c>
      <c r="D40" s="26"/>
      <c r="F40" s="5"/>
      <c r="G40" s="5"/>
    </row>
    <row r="41" spans="1:7" s="15" customFormat="1" ht="15" customHeight="1" x14ac:dyDescent="0.3">
      <c r="A41" s="16"/>
      <c r="B41" s="6" t="s">
        <v>34</v>
      </c>
      <c r="C41" s="7">
        <v>750</v>
      </c>
      <c r="D41" s="26"/>
      <c r="F41" s="5"/>
      <c r="G41" s="5"/>
    </row>
    <row r="42" spans="1:7" ht="15" customHeight="1" x14ac:dyDescent="0.3">
      <c r="A42" s="16"/>
      <c r="B42" s="8" t="s">
        <v>1</v>
      </c>
      <c r="C42" s="4">
        <f>SUM(C37:C41)</f>
        <v>27750.01</v>
      </c>
      <c r="D42" s="26"/>
      <c r="F42" s="5"/>
      <c r="G42" s="5"/>
    </row>
    <row r="43" spans="1:7" s="15" customFormat="1" ht="15" customHeight="1" x14ac:dyDescent="0.3">
      <c r="A43" s="16"/>
      <c r="B43" s="8"/>
      <c r="C43" s="3"/>
      <c r="D43" s="26"/>
      <c r="F43" s="5"/>
      <c r="G43" s="5"/>
    </row>
    <row r="44" spans="1:7" ht="15" customHeight="1" x14ac:dyDescent="0.3">
      <c r="A44" s="17" t="s">
        <v>37</v>
      </c>
      <c r="B44" s="29" t="s">
        <v>23</v>
      </c>
      <c r="C44" s="3">
        <v>22414.07</v>
      </c>
      <c r="D44" s="26"/>
      <c r="F44" s="5"/>
      <c r="G44" s="5"/>
    </row>
    <row r="45" spans="1:7" ht="15" customHeight="1" x14ac:dyDescent="0.3">
      <c r="A45" s="17"/>
      <c r="B45" s="29" t="s">
        <v>24</v>
      </c>
      <c r="C45" s="3">
        <v>2159.1799999999998</v>
      </c>
      <c r="D45" s="26"/>
      <c r="F45" s="5"/>
      <c r="G45" s="5"/>
    </row>
    <row r="46" spans="1:7" ht="15" customHeight="1" x14ac:dyDescent="0.3">
      <c r="A46" s="17"/>
      <c r="B46" s="29" t="s">
        <v>38</v>
      </c>
      <c r="C46" s="3">
        <v>219.98</v>
      </c>
      <c r="D46" s="26"/>
      <c r="F46" s="5"/>
      <c r="G46" s="5"/>
    </row>
    <row r="47" spans="1:7" s="15" customFormat="1" ht="15" customHeight="1" x14ac:dyDescent="0.3">
      <c r="A47" s="16"/>
      <c r="B47" s="25" t="s">
        <v>39</v>
      </c>
      <c r="C47" s="3">
        <v>1998</v>
      </c>
      <c r="D47" s="26"/>
      <c r="F47" s="5"/>
      <c r="G47" s="5"/>
    </row>
    <row r="48" spans="1:7" s="15" customFormat="1" ht="15" customHeight="1" x14ac:dyDescent="0.3">
      <c r="A48" s="16"/>
      <c r="B48" s="6" t="s">
        <v>40</v>
      </c>
      <c r="C48" s="7">
        <v>5328</v>
      </c>
      <c r="D48" s="26"/>
      <c r="F48" s="5"/>
      <c r="G48" s="5"/>
    </row>
    <row r="49" spans="1:7" s="15" customFormat="1" ht="15" customHeight="1" x14ac:dyDescent="0.3">
      <c r="A49" s="16"/>
      <c r="B49" s="8" t="s">
        <v>1</v>
      </c>
      <c r="C49" s="4">
        <f>SUM(C44:C48)</f>
        <v>32119.23</v>
      </c>
      <c r="D49" s="26"/>
      <c r="F49" s="5"/>
      <c r="G49" s="5"/>
    </row>
    <row r="50" spans="1:7" ht="15" customHeight="1" x14ac:dyDescent="0.3">
      <c r="A50" s="16"/>
      <c r="B50" s="8"/>
      <c r="C50" s="3"/>
      <c r="D50" s="26"/>
      <c r="F50" s="5"/>
      <c r="G50" s="5"/>
    </row>
    <row r="51" spans="1:7" ht="15" customHeight="1" x14ac:dyDescent="0.3">
      <c r="A51" s="17" t="s">
        <v>0</v>
      </c>
      <c r="B51" s="29" t="s">
        <v>23</v>
      </c>
      <c r="C51" s="3">
        <v>31500</v>
      </c>
      <c r="D51" s="26"/>
      <c r="F51" s="5"/>
      <c r="G51" s="5"/>
    </row>
    <row r="52" spans="1:7" ht="15" customHeight="1" x14ac:dyDescent="0.3">
      <c r="A52" s="17"/>
      <c r="B52" s="29" t="s">
        <v>24</v>
      </c>
      <c r="C52" s="3">
        <v>750</v>
      </c>
      <c r="D52" s="26"/>
      <c r="F52" s="5"/>
      <c r="G52" s="5"/>
    </row>
    <row r="53" spans="1:7" ht="15" customHeight="1" x14ac:dyDescent="0.3">
      <c r="A53" s="17"/>
      <c r="B53" s="29" t="s">
        <v>13</v>
      </c>
      <c r="C53" s="3">
        <v>750</v>
      </c>
      <c r="D53" s="26"/>
      <c r="F53" s="5"/>
      <c r="G53" s="5"/>
    </row>
    <row r="54" spans="1:7" ht="15" customHeight="1" x14ac:dyDescent="0.3">
      <c r="A54" s="16"/>
      <c r="B54" s="25" t="s">
        <v>28</v>
      </c>
      <c r="C54" s="3">
        <v>750</v>
      </c>
      <c r="D54" s="26"/>
      <c r="F54" s="5"/>
      <c r="G54" s="5"/>
    </row>
    <row r="55" spans="1:7" ht="15" customHeight="1" x14ac:dyDescent="0.3">
      <c r="A55" s="16"/>
      <c r="B55" s="6" t="s">
        <v>15</v>
      </c>
      <c r="C55" s="7">
        <v>750</v>
      </c>
      <c r="D55" s="26"/>
      <c r="F55" s="5"/>
      <c r="G55" s="5"/>
    </row>
    <row r="56" spans="1:7" ht="15" customHeight="1" x14ac:dyDescent="0.3">
      <c r="A56" s="16"/>
      <c r="B56" s="8" t="s">
        <v>1</v>
      </c>
      <c r="C56" s="4">
        <f>SUM(C51:C55)</f>
        <v>34500</v>
      </c>
      <c r="D56" s="26"/>
      <c r="F56" s="5"/>
      <c r="G56" s="5"/>
    </row>
    <row r="57" spans="1:7" ht="15" customHeight="1" x14ac:dyDescent="0.3">
      <c r="A57" s="16"/>
      <c r="B57" s="8"/>
      <c r="C57" s="4"/>
      <c r="D57" s="27"/>
      <c r="F57" s="5"/>
      <c r="G57" s="5"/>
    </row>
    <row r="58" spans="1:7" ht="15" customHeight="1" x14ac:dyDescent="0.3">
      <c r="A58" s="17" t="s">
        <v>2</v>
      </c>
      <c r="B58" s="15"/>
      <c r="C58" s="4">
        <f>C42+C49+C56</f>
        <v>94369.239999999991</v>
      </c>
      <c r="D58" s="27"/>
      <c r="F58" s="5"/>
      <c r="G58" s="5"/>
    </row>
    <row r="59" spans="1:7" s="15" customFormat="1" ht="15" customHeight="1" thickBot="1" x14ac:dyDescent="0.35">
      <c r="A59" s="18"/>
      <c r="B59" s="12"/>
      <c r="C59" s="13"/>
      <c r="D59" s="28"/>
      <c r="F59" s="5"/>
      <c r="G59" s="5"/>
    </row>
    <row r="60" spans="1:7" s="15" customFormat="1" ht="15" customHeight="1" thickBot="1" x14ac:dyDescent="0.35">
      <c r="A60" s="21"/>
      <c r="C60" s="4"/>
      <c r="D60" s="19"/>
      <c r="F60" s="5"/>
      <c r="G60" s="5"/>
    </row>
    <row r="61" spans="1:7" s="15" customFormat="1" ht="20.100000000000001" customHeight="1" thickBot="1" x14ac:dyDescent="0.35">
      <c r="A61" s="86" t="s">
        <v>33</v>
      </c>
      <c r="B61" s="87"/>
      <c r="C61" s="87"/>
      <c r="D61" s="88"/>
      <c r="F61" s="5"/>
      <c r="G61" s="5"/>
    </row>
    <row r="62" spans="1:7" ht="15" customHeight="1" x14ac:dyDescent="0.3">
      <c r="A62" s="17" t="s">
        <v>41</v>
      </c>
      <c r="B62" s="29" t="s">
        <v>23</v>
      </c>
      <c r="C62" s="3">
        <v>1808.7</v>
      </c>
      <c r="D62" s="31"/>
      <c r="F62" s="5"/>
      <c r="G62" s="5"/>
    </row>
    <row r="63" spans="1:7" s="15" customFormat="1" ht="15" customHeight="1" x14ac:dyDescent="0.3">
      <c r="A63" s="16"/>
      <c r="B63" s="6" t="s">
        <v>24</v>
      </c>
      <c r="C63" s="7">
        <v>191.3</v>
      </c>
      <c r="D63" s="26"/>
      <c r="F63" s="5"/>
      <c r="G63" s="5"/>
    </row>
    <row r="64" spans="1:7" s="15" customFormat="1" ht="15" customHeight="1" x14ac:dyDescent="0.3">
      <c r="A64" s="16"/>
      <c r="B64" s="8" t="s">
        <v>1</v>
      </c>
      <c r="C64" s="4">
        <f>SUM(C62:C63)</f>
        <v>2000</v>
      </c>
      <c r="D64" s="26"/>
      <c r="F64" s="5"/>
      <c r="G64" s="5"/>
    </row>
    <row r="65" spans="1:7" s="15" customFormat="1" ht="15" customHeight="1" x14ac:dyDescent="0.3">
      <c r="A65" s="16"/>
      <c r="B65" s="8"/>
      <c r="C65" s="3"/>
      <c r="D65" s="26"/>
      <c r="F65" s="5"/>
      <c r="G65" s="5"/>
    </row>
    <row r="66" spans="1:7" ht="15" customHeight="1" x14ac:dyDescent="0.3">
      <c r="A66" s="17" t="s">
        <v>42</v>
      </c>
      <c r="B66" s="29" t="s">
        <v>23</v>
      </c>
      <c r="C66" s="3">
        <v>8379.7800000000007</v>
      </c>
      <c r="D66" s="26"/>
      <c r="F66" s="5"/>
      <c r="G66" s="5"/>
    </row>
    <row r="67" spans="1:7" ht="15" customHeight="1" x14ac:dyDescent="0.3">
      <c r="A67" s="17"/>
      <c r="B67" s="29" t="s">
        <v>24</v>
      </c>
      <c r="C67" s="3">
        <v>600</v>
      </c>
      <c r="D67" s="26"/>
      <c r="F67" s="5"/>
      <c r="G67" s="5"/>
    </row>
    <row r="68" spans="1:7" ht="15" customHeight="1" x14ac:dyDescent="0.3">
      <c r="A68" s="17"/>
      <c r="B68" s="29" t="s">
        <v>13</v>
      </c>
      <c r="C68" s="3">
        <v>600</v>
      </c>
      <c r="D68" s="26"/>
      <c r="F68" s="5"/>
      <c r="G68" s="5"/>
    </row>
    <row r="69" spans="1:7" ht="15" customHeight="1" x14ac:dyDescent="0.3">
      <c r="A69" s="16"/>
      <c r="B69" s="25" t="s">
        <v>38</v>
      </c>
      <c r="C69" s="3">
        <v>375</v>
      </c>
      <c r="D69" s="26"/>
    </row>
    <row r="70" spans="1:7" ht="15" customHeight="1" x14ac:dyDescent="0.3">
      <c r="A70" s="16"/>
      <c r="B70" s="6" t="s">
        <v>34</v>
      </c>
      <c r="C70" s="7">
        <v>500</v>
      </c>
      <c r="D70" s="26"/>
    </row>
    <row r="71" spans="1:7" ht="15" customHeight="1" x14ac:dyDescent="0.3">
      <c r="A71" s="16"/>
      <c r="B71" s="8" t="s">
        <v>1</v>
      </c>
      <c r="C71" s="4">
        <f>SUM(C66:C70)</f>
        <v>10454.780000000001</v>
      </c>
      <c r="D71" s="26"/>
    </row>
    <row r="72" spans="1:7" ht="15" customHeight="1" x14ac:dyDescent="0.3">
      <c r="A72" s="16"/>
      <c r="B72" s="8"/>
      <c r="C72" s="4"/>
      <c r="D72" s="27"/>
    </row>
    <row r="73" spans="1:7" ht="15" customHeight="1" x14ac:dyDescent="0.3">
      <c r="A73" s="17" t="s">
        <v>2</v>
      </c>
      <c r="B73" s="15"/>
      <c r="C73" s="4">
        <f>C64+C71</f>
        <v>12454.78</v>
      </c>
      <c r="D73" s="27"/>
    </row>
    <row r="74" spans="1:7" ht="15" customHeight="1" thickBot="1" x14ac:dyDescent="0.35">
      <c r="A74" s="18"/>
      <c r="B74" s="12"/>
      <c r="C74" s="13"/>
      <c r="D74" s="28"/>
    </row>
    <row r="77" spans="1:7" x14ac:dyDescent="0.3">
      <c r="C77" s="39"/>
    </row>
  </sheetData>
  <mergeCells count="11">
    <mergeCell ref="A61:D61"/>
    <mergeCell ref="A1:D1"/>
    <mergeCell ref="A36:D36"/>
    <mergeCell ref="A2:D2"/>
    <mergeCell ref="A5:D5"/>
    <mergeCell ref="A6:D6"/>
    <mergeCell ref="D7:D10"/>
    <mergeCell ref="D12:D14"/>
    <mergeCell ref="D16:D20"/>
    <mergeCell ref="D29:D31"/>
    <mergeCell ref="D22:D27"/>
  </mergeCells>
  <printOptions horizontalCentered="1"/>
  <pageMargins left="0.31496062992125984" right="0.31496062992125984" top="0.35433070866141736" bottom="0.35433070866141736" header="0.31496062992125984" footer="0.19685039370078741"/>
  <pageSetup paperSize="9" orientation="landscape" r:id="rId1"/>
  <headerFooter>
    <oddFooter>&amp;C&amp;P</oddFooter>
  </headerFooter>
  <rowBreaks count="3" manualBreakCount="3">
    <brk id="15" max="16383" man="1"/>
    <brk id="34" max="16383" man="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0"/>
  <sheetViews>
    <sheetView zoomScaleNormal="100" zoomScaleSheetLayoutView="100" workbookViewId="0">
      <selection activeCell="F3" sqref="F3"/>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0.6640625" style="1" customWidth="1"/>
    <col min="6" max="6" width="50.6640625" style="1" customWidth="1"/>
    <col min="7" max="7" width="15.6640625" style="1" customWidth="1"/>
    <col min="8" max="16384" width="34.5546875" style="1"/>
  </cols>
  <sheetData>
    <row r="1" spans="1:7" ht="20.100000000000001" customHeight="1" thickBot="1" x14ac:dyDescent="0.35">
      <c r="A1" s="89"/>
      <c r="B1" s="89"/>
      <c r="C1" s="89"/>
      <c r="D1" s="89"/>
    </row>
    <row r="2" spans="1:7" s="5" customFormat="1" ht="24.9" customHeight="1" thickBot="1" x14ac:dyDescent="0.35">
      <c r="A2" s="90" t="s">
        <v>21</v>
      </c>
      <c r="B2" s="91"/>
      <c r="C2" s="91"/>
      <c r="D2" s="92"/>
    </row>
    <row r="3" spans="1:7" s="5" customFormat="1" ht="30" customHeight="1" thickBot="1" x14ac:dyDescent="0.35">
      <c r="A3" s="9" t="s">
        <v>4</v>
      </c>
      <c r="B3" s="10" t="s">
        <v>5</v>
      </c>
      <c r="C3" s="10" t="s">
        <v>6</v>
      </c>
      <c r="D3" s="11" t="s">
        <v>7</v>
      </c>
    </row>
    <row r="4" spans="1:7" ht="15" thickBot="1" x14ac:dyDescent="0.35">
      <c r="A4" s="12"/>
      <c r="B4" s="12"/>
      <c r="C4" s="13"/>
      <c r="D4" s="12"/>
    </row>
    <row r="5" spans="1:7" s="5" customFormat="1" ht="20.100000000000001" customHeight="1" thickBot="1" x14ac:dyDescent="0.35">
      <c r="A5" s="83" t="s">
        <v>8</v>
      </c>
      <c r="B5" s="84"/>
      <c r="C5" s="84"/>
      <c r="D5" s="85"/>
    </row>
    <row r="6" spans="1:7" s="5" customFormat="1" ht="20.100000000000001" customHeight="1" thickBot="1" x14ac:dyDescent="0.35">
      <c r="A6" s="86" t="s">
        <v>114</v>
      </c>
      <c r="B6" s="87"/>
      <c r="C6" s="87"/>
      <c r="D6" s="88"/>
    </row>
    <row r="7" spans="1:7" ht="15" customHeight="1" x14ac:dyDescent="0.3">
      <c r="A7" s="58" t="s">
        <v>44</v>
      </c>
      <c r="B7" s="54" t="s">
        <v>23</v>
      </c>
      <c r="C7" s="53">
        <v>12160.72</v>
      </c>
      <c r="D7" s="93" t="s">
        <v>115</v>
      </c>
      <c r="F7" s="5"/>
      <c r="G7" s="5"/>
    </row>
    <row r="8" spans="1:7" ht="15" customHeight="1" x14ac:dyDescent="0.3">
      <c r="A8" s="58"/>
      <c r="B8" s="50" t="s">
        <v>48</v>
      </c>
      <c r="C8" s="53">
        <v>1286.23</v>
      </c>
      <c r="D8" s="94"/>
      <c r="F8" s="5"/>
      <c r="G8" s="5"/>
    </row>
    <row r="9" spans="1:7" ht="15" customHeight="1" x14ac:dyDescent="0.3">
      <c r="A9" s="58"/>
      <c r="B9" s="6" t="s">
        <v>43</v>
      </c>
      <c r="C9" s="45">
        <v>102145.46</v>
      </c>
      <c r="D9" s="94"/>
      <c r="F9" s="5"/>
      <c r="G9" s="5"/>
    </row>
    <row r="10" spans="1:7" ht="80.25" customHeight="1" x14ac:dyDescent="0.3">
      <c r="A10" s="58"/>
      <c r="B10" s="54" t="s">
        <v>1</v>
      </c>
      <c r="C10" s="55">
        <f>SUM(C7:C9)</f>
        <v>115592.41</v>
      </c>
      <c r="D10" s="94"/>
      <c r="F10" s="5"/>
      <c r="G10" s="5"/>
    </row>
    <row r="11" spans="1:7" ht="15" customHeight="1" x14ac:dyDescent="0.3">
      <c r="A11" s="58"/>
      <c r="B11" s="50"/>
      <c r="C11" s="53"/>
      <c r="D11" s="80"/>
      <c r="F11" s="5"/>
      <c r="G11" s="5"/>
    </row>
    <row r="12" spans="1:7" ht="93" customHeight="1" x14ac:dyDescent="0.3">
      <c r="A12" s="58" t="s">
        <v>45</v>
      </c>
      <c r="B12" s="50" t="s">
        <v>23</v>
      </c>
      <c r="C12" s="55">
        <v>39799.149999999994</v>
      </c>
      <c r="D12" s="79" t="s">
        <v>116</v>
      </c>
      <c r="F12" s="5"/>
      <c r="G12" s="5"/>
    </row>
    <row r="13" spans="1:7" ht="15" customHeight="1" x14ac:dyDescent="0.3">
      <c r="A13" s="58"/>
      <c r="B13" s="50"/>
      <c r="C13" s="53"/>
      <c r="D13" s="80"/>
      <c r="F13" s="5"/>
      <c r="G13" s="5"/>
    </row>
    <row r="14" spans="1:7" ht="183.75" customHeight="1" x14ac:dyDescent="0.3">
      <c r="A14" s="58" t="s">
        <v>46</v>
      </c>
      <c r="B14" s="50" t="s">
        <v>23</v>
      </c>
      <c r="C14" s="55">
        <v>57833.320000000007</v>
      </c>
      <c r="D14" s="79" t="s">
        <v>118</v>
      </c>
      <c r="F14" s="5"/>
      <c r="G14" s="5"/>
    </row>
    <row r="15" spans="1:7" ht="15" customHeight="1" x14ac:dyDescent="0.3">
      <c r="A15" s="58"/>
      <c r="B15" s="54"/>
      <c r="C15" s="53"/>
      <c r="D15" s="80"/>
      <c r="F15" s="5"/>
      <c r="G15" s="5"/>
    </row>
    <row r="16" spans="1:7" ht="229.5" customHeight="1" x14ac:dyDescent="0.3">
      <c r="A16" s="46" t="s">
        <v>47</v>
      </c>
      <c r="B16" s="50" t="s">
        <v>23</v>
      </c>
      <c r="C16" s="55">
        <v>4512.99</v>
      </c>
      <c r="D16" s="61" t="s">
        <v>117</v>
      </c>
      <c r="F16" s="5"/>
      <c r="G16" s="5"/>
    </row>
    <row r="17" spans="1:7" ht="15" customHeight="1" x14ac:dyDescent="0.3">
      <c r="A17" s="57"/>
      <c r="B17" s="54"/>
      <c r="C17" s="55"/>
      <c r="D17" s="56"/>
      <c r="F17" s="5"/>
      <c r="G17" s="5"/>
    </row>
    <row r="18" spans="1:7" ht="15" customHeight="1" x14ac:dyDescent="0.3">
      <c r="A18" s="58" t="s">
        <v>2</v>
      </c>
      <c r="B18" s="50"/>
      <c r="C18" s="55">
        <f>C10+C12+C14+C16</f>
        <v>217737.87</v>
      </c>
      <c r="D18" s="56"/>
      <c r="F18" s="5"/>
      <c r="G18" s="5"/>
    </row>
    <row r="19" spans="1:7" ht="15" customHeight="1" thickBot="1" x14ac:dyDescent="0.35">
      <c r="A19" s="59"/>
      <c r="B19" s="51"/>
      <c r="C19" s="52"/>
      <c r="D19" s="60"/>
      <c r="F19" s="5"/>
      <c r="G19" s="5"/>
    </row>
    <row r="20" spans="1:7" ht="15" thickBot="1" x14ac:dyDescent="0.35">
      <c r="F20" s="5"/>
      <c r="G20" s="5"/>
    </row>
    <row r="21" spans="1:7" s="44" customFormat="1" ht="20.25" customHeight="1" thickBot="1" x14ac:dyDescent="0.35">
      <c r="A21" s="83" t="s">
        <v>94</v>
      </c>
      <c r="B21" s="84"/>
      <c r="C21" s="84"/>
      <c r="D21" s="85"/>
    </row>
    <row r="22" spans="1:7" s="44" customFormat="1" ht="28.8" x14ac:dyDescent="0.3">
      <c r="A22" s="76" t="s">
        <v>95</v>
      </c>
      <c r="B22" s="64" t="s">
        <v>23</v>
      </c>
      <c r="C22" s="65">
        <v>4840</v>
      </c>
      <c r="D22" s="98" t="s">
        <v>96</v>
      </c>
    </row>
    <row r="23" spans="1:7" s="44" customFormat="1" x14ac:dyDescent="0.3">
      <c r="A23" s="66"/>
      <c r="B23" s="2" t="s">
        <v>97</v>
      </c>
      <c r="C23" s="67">
        <v>4307.6000000000004</v>
      </c>
      <c r="D23" s="99"/>
    </row>
    <row r="24" spans="1:7" s="44" customFormat="1" x14ac:dyDescent="0.3">
      <c r="A24" s="66"/>
      <c r="B24" s="68" t="s">
        <v>98</v>
      </c>
      <c r="C24" s="69">
        <f>SUM(C22:C23)</f>
        <v>9147.6</v>
      </c>
      <c r="D24" s="99"/>
    </row>
    <row r="25" spans="1:7" s="44" customFormat="1" x14ac:dyDescent="0.3">
      <c r="A25" s="66"/>
      <c r="B25" s="2"/>
      <c r="C25" s="67"/>
      <c r="D25" s="70"/>
    </row>
    <row r="26" spans="1:7" s="44" customFormat="1" x14ac:dyDescent="0.3">
      <c r="A26" s="75" t="s">
        <v>99</v>
      </c>
      <c r="B26" s="2" t="s">
        <v>23</v>
      </c>
      <c r="C26" s="67">
        <v>9946</v>
      </c>
      <c r="D26" s="100" t="s">
        <v>100</v>
      </c>
    </row>
    <row r="27" spans="1:7" s="44" customFormat="1" x14ac:dyDescent="0.3">
      <c r="A27" s="66"/>
      <c r="B27" s="74" t="s">
        <v>101</v>
      </c>
      <c r="C27" s="67">
        <v>1202</v>
      </c>
      <c r="D27" s="100"/>
    </row>
    <row r="28" spans="1:7" s="44" customFormat="1" x14ac:dyDescent="0.3">
      <c r="A28" s="66"/>
      <c r="B28" s="74" t="s">
        <v>102</v>
      </c>
      <c r="C28" s="67">
        <v>792</v>
      </c>
      <c r="D28" s="100"/>
    </row>
    <row r="29" spans="1:7" s="44" customFormat="1" x14ac:dyDescent="0.3">
      <c r="A29" s="66"/>
      <c r="B29" s="74" t="s">
        <v>103</v>
      </c>
      <c r="C29" s="67">
        <v>3528</v>
      </c>
      <c r="D29" s="100"/>
    </row>
    <row r="30" spans="1:7" s="44" customFormat="1" ht="29.25" customHeight="1" x14ac:dyDescent="0.3">
      <c r="A30" s="66"/>
      <c r="B30" s="68" t="s">
        <v>98</v>
      </c>
      <c r="C30" s="69">
        <f>SUM(C26:C29)</f>
        <v>15468</v>
      </c>
      <c r="D30" s="100"/>
    </row>
    <row r="31" spans="1:7" s="44" customFormat="1" x14ac:dyDescent="0.3">
      <c r="A31" s="66"/>
      <c r="B31" s="2"/>
      <c r="C31" s="71"/>
      <c r="D31" s="70"/>
    </row>
    <row r="32" spans="1:7" s="44" customFormat="1" ht="15" customHeight="1" x14ac:dyDescent="0.3">
      <c r="A32" s="75" t="s">
        <v>104</v>
      </c>
      <c r="B32" s="2" t="s">
        <v>97</v>
      </c>
      <c r="C32" s="67">
        <v>9946</v>
      </c>
      <c r="D32" s="94" t="s">
        <v>105</v>
      </c>
    </row>
    <row r="33" spans="1:7" s="44" customFormat="1" x14ac:dyDescent="0.3">
      <c r="A33" s="66"/>
      <c r="B33" s="68" t="s">
        <v>98</v>
      </c>
      <c r="C33" s="69">
        <f>SUM(C32)</f>
        <v>9946</v>
      </c>
      <c r="D33" s="94"/>
    </row>
    <row r="34" spans="1:7" s="44" customFormat="1" x14ac:dyDescent="0.3">
      <c r="A34" s="72"/>
      <c r="B34" s="2"/>
      <c r="C34" s="73"/>
      <c r="D34" s="61"/>
    </row>
    <row r="35" spans="1:7" s="44" customFormat="1" x14ac:dyDescent="0.3">
      <c r="A35" s="58" t="s">
        <v>2</v>
      </c>
      <c r="B35" s="2"/>
      <c r="C35" s="71">
        <f>C24+C30+C33</f>
        <v>34561.599999999999</v>
      </c>
      <c r="D35" s="61"/>
    </row>
    <row r="36" spans="1:7" s="44" customFormat="1" ht="15" customHeight="1" thickBot="1" x14ac:dyDescent="0.35">
      <c r="A36" s="59"/>
      <c r="B36" s="51"/>
      <c r="C36" s="52"/>
      <c r="D36" s="60"/>
      <c r="F36" s="5"/>
      <c r="G36" s="5"/>
    </row>
    <row r="38" spans="1:7" ht="9.9" customHeight="1" x14ac:dyDescent="0.3"/>
    <row r="39" spans="1:7" ht="15" customHeight="1" x14ac:dyDescent="0.3"/>
    <row r="40" spans="1:7" ht="15" customHeight="1" x14ac:dyDescent="0.3"/>
  </sheetData>
  <mergeCells count="9">
    <mergeCell ref="D22:D24"/>
    <mergeCell ref="D26:D30"/>
    <mergeCell ref="D32:D33"/>
    <mergeCell ref="A1:D1"/>
    <mergeCell ref="A6:D6"/>
    <mergeCell ref="A2:D2"/>
    <mergeCell ref="A5:D5"/>
    <mergeCell ref="A21:D21"/>
    <mergeCell ref="D7:D10"/>
  </mergeCells>
  <printOptions horizontalCentered="1"/>
  <pageMargins left="0.31496062992125984" right="0.31496062992125984" top="0.35433070866141736" bottom="0.35433070866141736" header="0.31496062992125984" footer="0.19685039370078741"/>
  <pageSetup paperSize="9" orientation="landscape" r:id="rId1"/>
  <headerFooter>
    <oddFooter>&amp;C&amp;P</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1"/>
  <sheetViews>
    <sheetView zoomScaleNormal="100" zoomScaleSheetLayoutView="100" workbookViewId="0">
      <selection activeCell="F24" sqref="F24"/>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10.6640625" style="1" customWidth="1"/>
    <col min="6" max="6" width="50.6640625" style="1" customWidth="1"/>
    <col min="7" max="7" width="15.6640625" style="1" customWidth="1"/>
    <col min="8" max="16384" width="34.5546875" style="1"/>
  </cols>
  <sheetData>
    <row r="1" spans="1:7" ht="20.100000000000001" customHeight="1" thickBot="1" x14ac:dyDescent="0.35">
      <c r="A1" s="89"/>
      <c r="B1" s="89"/>
      <c r="C1" s="89"/>
      <c r="D1" s="89"/>
    </row>
    <row r="2" spans="1:7" s="5" customFormat="1" ht="24.9" customHeight="1" thickBot="1" x14ac:dyDescent="0.35">
      <c r="A2" s="90" t="s">
        <v>22</v>
      </c>
      <c r="B2" s="91"/>
      <c r="C2" s="91"/>
      <c r="D2" s="92"/>
    </row>
    <row r="3" spans="1:7" s="5" customFormat="1" ht="30" customHeight="1" thickBot="1" x14ac:dyDescent="0.35">
      <c r="A3" s="9" t="s">
        <v>4</v>
      </c>
      <c r="B3" s="10" t="s">
        <v>5</v>
      </c>
      <c r="C3" s="10" t="s">
        <v>6</v>
      </c>
      <c r="D3" s="11" t="s">
        <v>7</v>
      </c>
    </row>
    <row r="4" spans="1:7" ht="15" thickBot="1" x14ac:dyDescent="0.35">
      <c r="A4" s="12"/>
      <c r="B4" s="12"/>
      <c r="C4" s="13"/>
      <c r="D4" s="12"/>
    </row>
    <row r="5" spans="1:7" s="5" customFormat="1" ht="20.100000000000001" customHeight="1" thickBot="1" x14ac:dyDescent="0.35">
      <c r="A5" s="83" t="s">
        <v>27</v>
      </c>
      <c r="B5" s="84"/>
      <c r="C5" s="84"/>
      <c r="D5" s="85"/>
      <c r="F5" s="1"/>
      <c r="G5" s="1"/>
    </row>
    <row r="6" spans="1:7" s="5" customFormat="1" ht="20.100000000000001" customHeight="1" thickBot="1" x14ac:dyDescent="0.35">
      <c r="A6" s="86" t="s">
        <v>121</v>
      </c>
      <c r="B6" s="87"/>
      <c r="C6" s="87"/>
      <c r="D6" s="88"/>
      <c r="F6" s="1"/>
      <c r="G6" s="1"/>
    </row>
    <row r="7" spans="1:7" s="15" customFormat="1" ht="43.2" x14ac:dyDescent="0.3">
      <c r="A7" s="17" t="s">
        <v>50</v>
      </c>
      <c r="B7" s="29" t="s">
        <v>23</v>
      </c>
      <c r="C7" s="4">
        <v>13656.87</v>
      </c>
      <c r="D7" s="31" t="s">
        <v>90</v>
      </c>
      <c r="F7" s="1"/>
      <c r="G7" s="1"/>
    </row>
    <row r="8" spans="1:7" ht="15" customHeight="1" x14ac:dyDescent="0.3">
      <c r="A8" s="16"/>
      <c r="B8" s="8"/>
      <c r="C8" s="4"/>
      <c r="D8" s="27"/>
    </row>
    <row r="9" spans="1:7" ht="15" customHeight="1" x14ac:dyDescent="0.3">
      <c r="A9" s="17" t="s">
        <v>2</v>
      </c>
      <c r="B9" s="15"/>
      <c r="C9" s="4">
        <f>C7</f>
        <v>13656.87</v>
      </c>
      <c r="D9" s="27"/>
    </row>
    <row r="10" spans="1:7" ht="15" customHeight="1" thickBot="1" x14ac:dyDescent="0.35">
      <c r="A10" s="18"/>
      <c r="B10" s="12"/>
      <c r="C10" s="13"/>
      <c r="D10" s="28"/>
    </row>
    <row r="11" spans="1:7" s="19" customFormat="1" ht="15" customHeight="1" thickBot="1" x14ac:dyDescent="0.35">
      <c r="A11" s="20"/>
      <c r="B11" s="15"/>
      <c r="C11" s="4"/>
      <c r="D11" s="15"/>
      <c r="F11" s="1"/>
      <c r="G11" s="1"/>
    </row>
    <row r="12" spans="1:7" s="5" customFormat="1" ht="20.100000000000001" customHeight="1" thickBot="1" x14ac:dyDescent="0.35">
      <c r="A12" s="86" t="s">
        <v>122</v>
      </c>
      <c r="B12" s="87"/>
      <c r="C12" s="87"/>
      <c r="D12" s="88"/>
      <c r="F12" s="1"/>
      <c r="G12" s="1"/>
    </row>
    <row r="13" spans="1:7" s="15" customFormat="1" ht="15" customHeight="1" x14ac:dyDescent="0.3">
      <c r="A13" s="58" t="s">
        <v>51</v>
      </c>
      <c r="B13" s="54" t="s">
        <v>23</v>
      </c>
      <c r="C13" s="53">
        <v>7100.25</v>
      </c>
      <c r="D13" s="47"/>
      <c r="F13" s="1"/>
      <c r="G13" s="1"/>
    </row>
    <row r="14" spans="1:7" ht="15" customHeight="1" x14ac:dyDescent="0.3">
      <c r="A14" s="58"/>
      <c r="B14" s="6" t="s">
        <v>24</v>
      </c>
      <c r="C14" s="45">
        <v>750.99</v>
      </c>
      <c r="D14" s="61"/>
    </row>
    <row r="15" spans="1:7" ht="15" customHeight="1" x14ac:dyDescent="0.3">
      <c r="A15" s="58"/>
      <c r="B15" s="54" t="s">
        <v>1</v>
      </c>
      <c r="C15" s="55">
        <f>SUM(C13:C14)</f>
        <v>7851.24</v>
      </c>
      <c r="D15" s="61"/>
    </row>
    <row r="16" spans="1:7" ht="15" customHeight="1" x14ac:dyDescent="0.3">
      <c r="A16" s="58"/>
      <c r="B16" s="50"/>
      <c r="C16" s="53"/>
      <c r="D16" s="61"/>
    </row>
    <row r="17" spans="1:4" x14ac:dyDescent="0.3">
      <c r="A17" s="58" t="s">
        <v>52</v>
      </c>
      <c r="B17" s="54" t="s">
        <v>23</v>
      </c>
      <c r="C17" s="53">
        <v>9043.49</v>
      </c>
      <c r="D17" s="94" t="s">
        <v>92</v>
      </c>
    </row>
    <row r="18" spans="1:4" x14ac:dyDescent="0.3">
      <c r="A18" s="58"/>
      <c r="B18" s="6" t="s">
        <v>24</v>
      </c>
      <c r="C18" s="45">
        <v>956.52</v>
      </c>
      <c r="D18" s="94"/>
    </row>
    <row r="19" spans="1:4" ht="69.900000000000006" customHeight="1" x14ac:dyDescent="0.3">
      <c r="A19" s="58"/>
      <c r="B19" s="54" t="s">
        <v>1</v>
      </c>
      <c r="C19" s="55">
        <f>SUM(C17:C18)</f>
        <v>10000.01</v>
      </c>
      <c r="D19" s="94"/>
    </row>
    <row r="20" spans="1:4" x14ac:dyDescent="0.3">
      <c r="A20" s="58"/>
      <c r="B20" s="50"/>
      <c r="C20" s="53"/>
      <c r="D20" s="61"/>
    </row>
    <row r="21" spans="1:4" x14ac:dyDescent="0.3">
      <c r="A21" s="58" t="s">
        <v>53</v>
      </c>
      <c r="B21" s="54" t="s">
        <v>23</v>
      </c>
      <c r="C21" s="53">
        <v>6712.5</v>
      </c>
      <c r="D21" s="94" t="s">
        <v>91</v>
      </c>
    </row>
    <row r="22" spans="1:4" x14ac:dyDescent="0.3">
      <c r="A22" s="72"/>
      <c r="B22" s="50" t="s">
        <v>24</v>
      </c>
      <c r="C22" s="53">
        <v>375</v>
      </c>
      <c r="D22" s="94"/>
    </row>
    <row r="23" spans="1:4" x14ac:dyDescent="0.3">
      <c r="A23" s="58"/>
      <c r="B23" s="6" t="s">
        <v>13</v>
      </c>
      <c r="C23" s="45">
        <v>150</v>
      </c>
      <c r="D23" s="94"/>
    </row>
    <row r="24" spans="1:4" ht="50.1" customHeight="1" x14ac:dyDescent="0.3">
      <c r="A24" s="58"/>
      <c r="B24" s="54" t="s">
        <v>1</v>
      </c>
      <c r="C24" s="55">
        <f>SUM(C21:C23)</f>
        <v>7237.5</v>
      </c>
      <c r="D24" s="94"/>
    </row>
    <row r="25" spans="1:4" x14ac:dyDescent="0.3">
      <c r="A25" s="58"/>
      <c r="B25" s="50"/>
      <c r="C25" s="53"/>
      <c r="D25" s="61"/>
    </row>
    <row r="26" spans="1:4" ht="28.8" x14ac:dyDescent="0.3">
      <c r="A26" s="81" t="s">
        <v>54</v>
      </c>
      <c r="B26" s="54" t="s">
        <v>23</v>
      </c>
      <c r="C26" s="53">
        <v>373.5</v>
      </c>
      <c r="D26" s="94" t="s">
        <v>93</v>
      </c>
    </row>
    <row r="27" spans="1:4" x14ac:dyDescent="0.3">
      <c r="A27" s="58"/>
      <c r="B27" s="6" t="s">
        <v>49</v>
      </c>
      <c r="C27" s="45">
        <v>39.5</v>
      </c>
      <c r="D27" s="94"/>
    </row>
    <row r="28" spans="1:4" ht="50.1" customHeight="1" x14ac:dyDescent="0.3">
      <c r="A28" s="58"/>
      <c r="B28" s="54" t="s">
        <v>1</v>
      </c>
      <c r="C28" s="55">
        <f>SUM(C26:C27)</f>
        <v>413</v>
      </c>
      <c r="D28" s="94"/>
    </row>
    <row r="29" spans="1:4" x14ac:dyDescent="0.3">
      <c r="A29" s="58"/>
      <c r="B29" s="54"/>
      <c r="C29" s="55"/>
      <c r="D29" s="61"/>
    </row>
    <row r="30" spans="1:4" x14ac:dyDescent="0.3">
      <c r="A30" s="58" t="s">
        <v>2</v>
      </c>
      <c r="B30" s="50"/>
      <c r="C30" s="55">
        <f>C15+C19+C24+C28</f>
        <v>25501.75</v>
      </c>
      <c r="D30" s="56"/>
    </row>
    <row r="31" spans="1:4" ht="15" thickBot="1" x14ac:dyDescent="0.35">
      <c r="A31" s="59"/>
      <c r="B31" s="51"/>
      <c r="C31" s="52"/>
      <c r="D31" s="60"/>
    </row>
  </sheetData>
  <mergeCells count="8">
    <mergeCell ref="D17:D19"/>
    <mergeCell ref="D21:D24"/>
    <mergeCell ref="D26:D28"/>
    <mergeCell ref="A1:D1"/>
    <mergeCell ref="A12:D12"/>
    <mergeCell ref="A6:D6"/>
    <mergeCell ref="A2:D2"/>
    <mergeCell ref="A5:D5"/>
  </mergeCells>
  <printOptions horizontalCentered="1"/>
  <pageMargins left="0.31496062992125984" right="0.31496062992125984" top="0.35433070866141736" bottom="0.35433070866141736" header="0.31496062992125984" footer="0.19685039370078741"/>
  <pageSetup paperSize="9"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CC00E65C7FB34A8CF6E2E876B7BB4B" ma:contentTypeVersion="1" ma:contentTypeDescription="Een nieuw document maken." ma:contentTypeScope="" ma:versionID="271a6e26e367cc79942faa502cc18b61">
  <xsd:schema xmlns:xsd="http://www.w3.org/2001/XMLSchema" xmlns:xs="http://www.w3.org/2001/XMLSchema" xmlns:p="http://schemas.microsoft.com/office/2006/metadata/properties" targetNamespace="http://schemas.microsoft.com/office/2006/metadata/properties" ma:root="true" ma:fieldsID="8aad551f596bb44c8967b60df15d805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0BE6D8-46EA-43AF-89D9-D6987F801F81}">
  <ds:schemaRefs>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3675D0A1-F4D1-498B-9637-145B901C7442}">
  <ds:schemaRefs>
    <ds:schemaRef ds:uri="http://schemas.microsoft.com/sharepoint/v3/contenttype/forms"/>
  </ds:schemaRefs>
</ds:datastoreItem>
</file>

<file path=customXml/itemProps3.xml><?xml version="1.0" encoding="utf-8"?>
<ds:datastoreItem xmlns:ds="http://schemas.openxmlformats.org/officeDocument/2006/customXml" ds:itemID="{3A885D10-7D91-46CC-AA52-E96FFB1086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Bourgeois</vt:lpstr>
      <vt:lpstr>Tommelein</vt:lpstr>
      <vt:lpstr>Homans</vt:lpstr>
      <vt:lpstr>Weyts</vt:lpstr>
      <vt:lpstr>Vandeurzen</vt:lpstr>
      <vt:lpstr>Muyters</vt:lpstr>
      <vt:lpstr>Schauvliege</vt:lpstr>
      <vt:lpstr>Bourgeois!Afdrukbereik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Rombaut, Brigitte</dc:creator>
  <cp:lastModifiedBy>D'Hanis, Denis</cp:lastModifiedBy>
  <cp:lastPrinted>2018-12-10T16:16:22Z</cp:lastPrinted>
  <dcterms:created xsi:type="dcterms:W3CDTF">2016-10-26T07:36:44Z</dcterms:created>
  <dcterms:modified xsi:type="dcterms:W3CDTF">2018-12-14T07:27:48Z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0x010100E9CC00E65C7FB34A8CF6E2E876B7BB4B</vt:lpwstr>
  </property>
</Properties>
</file>